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600" windowHeight="7470" activeTab="0"/>
  </bookViews>
  <sheets>
    <sheet name="Inleiding" sheetId="1" r:id="rId1"/>
    <sheet name="Mijn_gegevens" sheetId="2" r:id="rId2"/>
    <sheet name="Mijn_PLB" sheetId="3" r:id="rId3"/>
    <sheet name="Mijn_opname" sheetId="4" r:id="rId4"/>
    <sheet name="De waarde van PLB" sheetId="5" r:id="rId5"/>
    <sheet name="PLB &amp; CAO" sheetId="6" r:id="rId6"/>
    <sheet name="PLB_fiscaal" sheetId="7" r:id="rId7"/>
    <sheet name="overgangsregeling" sheetId="8" r:id="rId8"/>
    <sheet name="rekenblad" sheetId="9" state="hidden" r:id="rId9"/>
    <sheet name="carriere" sheetId="10" state="hidden" r:id="rId10"/>
    <sheet name="test" sheetId="11" state="hidden" r:id="rId11"/>
    <sheet name="Blad1" sheetId="12" state="hidden" r:id="rId12"/>
  </sheets>
  <externalReferences>
    <externalReference r:id="rId15"/>
    <externalReference r:id="rId16"/>
    <externalReference r:id="rId17"/>
  </externalReferences>
  <definedNames>
    <definedName name="__ovg5054" localSheetId="4">'[1]invoer_parameters'!#REF!</definedName>
    <definedName name="__ovg5054">'[1]invoer_parameters'!#REF!</definedName>
    <definedName name="_xlnm.Print_Area" localSheetId="0">'Inleiding'!$A$1:$N$37</definedName>
    <definedName name="_xlnm.Print_Area" localSheetId="1">'Mijn_gegevens'!$A$1:$J$37</definedName>
    <definedName name="DID">'rekenblad'!$D$10</definedName>
    <definedName name="dvb">'rekenblad'!$D$5</definedName>
    <definedName name="Extra_levensfasebudget_in_2010" localSheetId="4">'[2]Toelichting'!#REF!</definedName>
    <definedName name="Extra_levensfasebudget_in_2010">'[2]Toelichting'!#REF!</definedName>
    <definedName name="Factor_jaardeel">'rekenblad'!$D$11</definedName>
    <definedName name="geb_datum">'Mijn_gegevens'!$D$6</definedName>
    <definedName name="Inzet_levensloop" localSheetId="4">'[2]Sparen in tijd of in geld'!#REF!</definedName>
    <definedName name="Inzet_levensloop">'[2]Sparen in tijd of in geld'!#REF!</definedName>
    <definedName name="Inzet_spaarloon">'[3]... geld sparen'!$D$28</definedName>
    <definedName name="Jaarsalaris" localSheetId="4">'[2]Rekenblad'!#REF!</definedName>
    <definedName name="Jaarsalaris">'[2]Rekenblad'!#REF!</definedName>
    <definedName name="loonontwikkeling">'[1]invoer_parameters'!$C$128</definedName>
    <definedName name="maatmaninterest">'[1]invoer_parameters'!$C$135</definedName>
    <definedName name="maatmanloonontwikkeling">'[1]invoer_parameters'!$C$133</definedName>
    <definedName name="maatmanOPlftd">'[1]invoer_parameters'!$C$137</definedName>
    <definedName name="salaris">'Mijn_gegevens'!$D$12</definedName>
    <definedName name="staffel">'rekenblad'!$B$25:$C$35</definedName>
    <definedName name="Startjaar">'rekenblad'!$D$2</definedName>
    <definedName name="startovg">'[1]invoer_parameters'!$C$107</definedName>
    <definedName name="tabelafbouwll">'[1]invoer_parameters'!$B$35:$D$45</definedName>
    <definedName name="tabelovg">'[1]invoer_parameters'!$B$77:$F$90</definedName>
    <definedName name="tabelovgbonden">'[1]invoer_parameters'!$B$108:$F$116</definedName>
    <definedName name="tabelovgiedereen">'[1]invoer_parameters'!$B$58:$D$68</definedName>
    <definedName name="tabelstd">'[1]invoer_parameters'!$B$20:$D$30</definedName>
    <definedName name="tabelstdbonden">'[1]invoer_parameters'!$B$97:$D$101</definedName>
    <definedName name="tabelstduren" localSheetId="4">'[1]invoer_parameters'!#REF!</definedName>
    <definedName name="tabelstduren">'[1]invoer_parameters'!#REF!</definedName>
    <definedName name="Uren_maand">'rekenblad'!$D$13</definedName>
    <definedName name="Uren_week">'rekenblad'!$D$12</definedName>
    <definedName name="uurloon" localSheetId="0">'[1]invoer_parameters'!$C$119</definedName>
    <definedName name="Uurloon">'rekenblad'!$D$6</definedName>
    <definedName name="Voorwaarde_1_1_08">'Mijn_gegevens'!$D$20</definedName>
    <definedName name="Voorwaarde_1_1_09">'Mijn_gegevens'!$D$14</definedName>
    <definedName name="Voorwaarde_10_jaar">'Mijn_gegevens'!$D$17</definedName>
    <definedName name="Vrij_besteedbaar_later_extra_vrije_tijd" localSheetId="4">'[2]Sparen in tijd of in geld'!#REF!</definedName>
    <definedName name="Vrij_besteedbaar_later_extra_vrije_tijd">'[2]Sparen in tijd of in geld'!#REF!</definedName>
    <definedName name="ziekteverzuim">'[1]invoer_parameters'!$C$5</definedName>
  </definedNames>
  <calcPr fullCalcOnLoad="1"/>
</workbook>
</file>

<file path=xl/sharedStrings.xml><?xml version="1.0" encoding="utf-8"?>
<sst xmlns="http://schemas.openxmlformats.org/spreadsheetml/2006/main" count="186" uniqueCount="104">
  <si>
    <t>vakantieverlof</t>
  </si>
  <si>
    <t>datum in dienst</t>
  </si>
  <si>
    <t>PLB basis</t>
  </si>
  <si>
    <t>uur</t>
  </si>
  <si>
    <t>verlof 55+</t>
  </si>
  <si>
    <t>Basis plb</t>
  </si>
  <si>
    <t>startjaar</t>
  </si>
  <si>
    <t>uur (of ouder)</t>
  </si>
  <si>
    <t>Overgangsregeling (art. 13.2.4 lid 3)</t>
  </si>
  <si>
    <t>Overgangsregeling (art. 13.2.4 lid 2)</t>
  </si>
  <si>
    <t>45 maar nog geen 55</t>
  </si>
  <si>
    <t>peildatum</t>
  </si>
  <si>
    <t>Overgangsregeling (art. 13.2.4 lid 4)</t>
  </si>
  <si>
    <t>Leeftijd op 31-12-2009</t>
  </si>
  <si>
    <t>Voorwaarde_1-1-09</t>
  </si>
  <si>
    <t>Voorwaarde_10 jaar</t>
  </si>
  <si>
    <t>45-50 op 31-12-09?</t>
  </si>
  <si>
    <t>vrij</t>
  </si>
  <si>
    <t>dat is</t>
  </si>
  <si>
    <t>Vakantieverlof</t>
  </si>
  <si>
    <t>man</t>
  </si>
  <si>
    <t>vrouw</t>
  </si>
  <si>
    <t>neutraal</t>
  </si>
  <si>
    <t>% dvb</t>
  </si>
  <si>
    <t>voltijdsnorm</t>
  </si>
  <si>
    <t>Uurloon startjaar</t>
  </si>
  <si>
    <t>Uren per maand</t>
  </si>
  <si>
    <t>Jaar</t>
  </si>
  <si>
    <t>(jaar)</t>
  </si>
  <si>
    <t>(uurloon)</t>
  </si>
  <si>
    <t>+</t>
  </si>
  <si>
    <t>Datum in dienst</t>
  </si>
  <si>
    <t>Check formule did (kan weg na test)</t>
  </si>
  <si>
    <t>Factor jaardeel in dienst</t>
  </si>
  <si>
    <t>Ik wil</t>
  </si>
  <si>
    <t xml:space="preserve">(rekenregel "dat is bereikt in" </t>
  </si>
  <si>
    <t>bij een werkgever die de CAO Ziekenhuizen toepast?</t>
  </si>
  <si>
    <t>Uren per week</t>
  </si>
  <si>
    <t xml:space="preserve"> uur</t>
  </si>
  <si>
    <t>Uren per jaar</t>
  </si>
  <si>
    <t>MIJN GEGEVENS</t>
  </si>
  <si>
    <t>MIJN PLB-TEGOED</t>
  </si>
  <si>
    <t>MIJN OPNAME</t>
  </si>
  <si>
    <t>ð</t>
  </si>
  <si>
    <t>Data grafiek</t>
  </si>
  <si>
    <t>uren</t>
  </si>
  <si>
    <t>Dat is:</t>
  </si>
  <si>
    <t>in weken (afgerond)</t>
  </si>
  <si>
    <t>of</t>
  </si>
  <si>
    <t>Restant saldo aan het eind van het jaar</t>
  </si>
  <si>
    <t>in maanden (afgerond)</t>
  </si>
  <si>
    <t>maand(en)</t>
  </si>
  <si>
    <t xml:space="preserve"> week (weken)</t>
  </si>
  <si>
    <t>DE SPELREGELS VAN DE OVERHEID</t>
  </si>
  <si>
    <t>Geboortedatum</t>
  </si>
  <si>
    <t>dat aantal heb je in</t>
  </si>
  <si>
    <t>MIJN  PLB-SALDO CUMULATIEF</t>
  </si>
  <si>
    <t>MIJN PLB PER JAAR</t>
  </si>
  <si>
    <t>uren per jaar</t>
  </si>
  <si>
    <r>
      <t xml:space="preserve">                bereikt. </t>
    </r>
    <r>
      <rPr>
        <b/>
        <sz val="10"/>
        <color indexed="56"/>
        <rFont val="Calibri"/>
        <family val="2"/>
      </rPr>
      <t>In dit jaar kun je je PLB-plan realiseren</t>
    </r>
    <r>
      <rPr>
        <sz val="10"/>
        <color indexed="56"/>
        <rFont val="Calibri"/>
        <family val="2"/>
      </rPr>
      <t>!</t>
    </r>
  </si>
  <si>
    <t>Je verwachte opname in dit jaar</t>
  </si>
  <si>
    <t>Je restant PLB voorgaande jaren</t>
  </si>
  <si>
    <t>Je  (saldo) PLB-uren</t>
  </si>
  <si>
    <t>De geldswaarde (exclusief VT en EJU)</t>
  </si>
  <si>
    <t>Was je op 1 januari 2009 in dienst bij een werkgever</t>
  </si>
  <si>
    <t>Was je op 31  december 2009 10 jaar of langer in dienst</t>
  </si>
  <si>
    <t>Leeftijdsgrenzen</t>
  </si>
  <si>
    <t>Leeftijd op 1/1/09</t>
  </si>
  <si>
    <t>Geboortejaar</t>
  </si>
  <si>
    <t>Relevant lid artikel 13.2.4</t>
  </si>
  <si>
    <t>lid 2</t>
  </si>
  <si>
    <t>lid 3</t>
  </si>
  <si>
    <t>lid 4</t>
  </si>
  <si>
    <t>x</t>
  </si>
  <si>
    <t>Grensdata</t>
  </si>
  <si>
    <t>(dd/mm/jjjj)</t>
  </si>
  <si>
    <t>leeftijd nu</t>
  </si>
  <si>
    <t>jaar</t>
  </si>
  <si>
    <t>leeftijd</t>
  </si>
  <si>
    <t>in dienst na verjaardag</t>
  </si>
  <si>
    <t>in dienst voor verjaardag</t>
  </si>
  <si>
    <t>basis</t>
  </si>
  <si>
    <t>overgangsrecht</t>
  </si>
  <si>
    <t>Jaarrecht</t>
  </si>
  <si>
    <t>Maanden</t>
  </si>
  <si>
    <t>Totaal</t>
  </si>
  <si>
    <t>Recht overgangsjaar (rato)</t>
  </si>
  <si>
    <t>Recht 2014</t>
  </si>
  <si>
    <r>
      <t xml:space="preserve">Jaar* </t>
    </r>
    <r>
      <rPr>
        <b/>
        <sz val="10"/>
        <color indexed="9"/>
        <rFont val="Wingdings"/>
        <family val="0"/>
      </rPr>
      <t>à</t>
    </r>
  </si>
  <si>
    <t xml:space="preserve">    De tool houdt hier verder geen rekening mee.</t>
  </si>
  <si>
    <t>Ja</t>
  </si>
  <si>
    <t>Je inleg in het meerkeuzesysteem (MKSA)</t>
  </si>
  <si>
    <t>PLB overgangsrecht (12.2.4. lid 2)</t>
  </si>
  <si>
    <t>PLB overgangsrecht (12.2.4. lid 3)</t>
  </si>
  <si>
    <t>PLB overgangsrecht (12.2.4. lid 4)</t>
  </si>
  <si>
    <t xml:space="preserve">*: In deze tool wordt voor een periode van 12 jaar vooruitgekeken. Uiteraard kan het zijn dat je ook na deze periode nog werkzaam bent  bij een ziekenhuiswerkgever, maar ook dat je al eerder bent gestopt, bijvoorbeeld door pensionering. </t>
  </si>
  <si>
    <t>Versie  14 september 2015</t>
  </si>
  <si>
    <t>Contracturen per week</t>
  </si>
  <si>
    <t>die de Cao Ziekenhuizen toepast?</t>
  </si>
  <si>
    <t xml:space="preserve">Heb je recht op 184 uur vakantie (artikel 13.1.2 lid 2, </t>
  </si>
  <si>
    <t>parttimers naar evenredigheid)?</t>
  </si>
  <si>
    <t>DE MEEST GESTELDE VRAGEN OVER PLB</t>
  </si>
  <si>
    <t>Salaris (parttime maandsalaris)</t>
  </si>
  <si>
    <t>Je jaarlijkse PLB-recht</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</si>
</sst>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_-&quot;€&quot;\ * #,##0_-;_-&quot;€&quot;\ * #,##0\-;_-&quot;€&quot;\ * &quot;-&quot;??_-;_-@_-"/>
    <numFmt numFmtId="174" formatCode="_-* #,##0_-;_-* #,##0\-;_-* &quot;-&quot;??_-;_-@_-"/>
    <numFmt numFmtId="175" formatCode="&quot;Ja&quot;;&quot;Ja&quot;;&quot;Nee&quot;"/>
    <numFmt numFmtId="176" formatCode="&quot;Waar&quot;;&quot;Waar&quot;;&quot;Onwaar&quot;"/>
    <numFmt numFmtId="177" formatCode="&quot;Aan&quot;;&quot;Aan&quot;;&quot;Uit&quot;"/>
    <numFmt numFmtId="178" formatCode="[$€-2]\ #.##000_);[Red]\([$€-2]\ #.##000\)"/>
    <numFmt numFmtId="179" formatCode="[$-413]dddd\ d\ mmmm\ yyyy"/>
    <numFmt numFmtId="180" formatCode="dd/mm/yy;@"/>
    <numFmt numFmtId="181" formatCode="mmm/yyyy"/>
  </numFmts>
  <fonts count="97">
    <font>
      <sz val="11"/>
      <color theme="1"/>
      <name val="Calibri"/>
      <family val="2"/>
    </font>
    <font>
      <sz val="11"/>
      <color indexed="8"/>
      <name val="Calibri"/>
      <family val="2"/>
    </font>
    <font>
      <sz val="10"/>
      <name val="Arial"/>
      <family val="2"/>
    </font>
    <font>
      <sz val="10"/>
      <name val="Times New Roman"/>
      <family val="1"/>
    </font>
    <font>
      <b/>
      <sz val="10"/>
      <name val="Times New Roman"/>
      <family val="1"/>
    </font>
    <font>
      <sz val="12"/>
      <name val="Times New Roman"/>
      <family val="1"/>
    </font>
    <font>
      <b/>
      <sz val="12"/>
      <name val="Times New Roman"/>
      <family val="1"/>
    </font>
    <font>
      <sz val="9"/>
      <name val="Verdana"/>
      <family val="2"/>
    </font>
    <font>
      <sz val="9"/>
      <color indexed="9"/>
      <name val="Verdana"/>
      <family val="2"/>
    </font>
    <font>
      <b/>
      <sz val="10"/>
      <color indexed="9"/>
      <name val="Wingdings"/>
      <family val="0"/>
    </font>
    <font>
      <b/>
      <sz val="10"/>
      <color indexed="56"/>
      <name val="Calibri"/>
      <family val="2"/>
    </font>
    <font>
      <sz val="10"/>
      <color indexed="56"/>
      <name val="Calibri"/>
      <family val="2"/>
    </font>
    <font>
      <sz val="10"/>
      <color indexed="8"/>
      <name val="Calibri"/>
      <family val="0"/>
    </font>
    <font>
      <sz val="8"/>
      <color indexed="56"/>
      <name val="Calibri"/>
      <family val="0"/>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63"/>
      <name val="Tahoma"/>
      <family val="2"/>
    </font>
    <font>
      <b/>
      <sz val="24"/>
      <color indexed="56"/>
      <name val="Calibri"/>
      <family val="2"/>
    </font>
    <font>
      <b/>
      <sz val="10"/>
      <color indexed="9"/>
      <name val="Calibri"/>
      <family val="2"/>
    </font>
    <font>
      <sz val="10"/>
      <color indexed="56"/>
      <name val="Wingdings"/>
      <family val="0"/>
    </font>
    <font>
      <b/>
      <sz val="10"/>
      <color indexed="8"/>
      <name val="Calibri"/>
      <family val="2"/>
    </font>
    <font>
      <sz val="10"/>
      <color indexed="8"/>
      <name val="Arial"/>
      <family val="2"/>
    </font>
    <font>
      <i/>
      <sz val="10"/>
      <color indexed="23"/>
      <name val="Calibri"/>
      <family val="2"/>
    </font>
    <font>
      <sz val="10"/>
      <color indexed="23"/>
      <name val="Calibri"/>
      <family val="2"/>
    </font>
    <font>
      <sz val="12"/>
      <color indexed="56"/>
      <name val="Calibri"/>
      <family val="2"/>
    </font>
    <font>
      <sz val="11"/>
      <color indexed="56"/>
      <name val="Calibri"/>
      <family val="2"/>
    </font>
    <font>
      <i/>
      <sz val="9"/>
      <color indexed="56"/>
      <name val="Calibri"/>
      <family val="2"/>
    </font>
    <font>
      <i/>
      <sz val="10"/>
      <color indexed="56"/>
      <name val="Calibri"/>
      <family val="2"/>
    </font>
    <font>
      <sz val="10"/>
      <color indexed="10"/>
      <name val="Calibri"/>
      <family val="2"/>
    </font>
    <font>
      <b/>
      <sz val="14"/>
      <color indexed="51"/>
      <name val="Calibri"/>
      <family val="2"/>
    </font>
    <font>
      <b/>
      <sz val="10"/>
      <color indexed="10"/>
      <name val="Calibri"/>
      <family val="2"/>
    </font>
    <font>
      <b/>
      <sz val="9"/>
      <color indexed="62"/>
      <name val="Verdana"/>
      <family val="0"/>
    </font>
    <font>
      <b/>
      <sz val="9"/>
      <color indexed="56"/>
      <name val="Verdana"/>
      <family val="0"/>
    </font>
    <font>
      <b/>
      <i/>
      <sz val="11"/>
      <color indexed="56"/>
      <name val="Calibri"/>
      <family val="0"/>
    </font>
    <font>
      <i/>
      <sz val="11"/>
      <color indexed="56"/>
      <name val="Calibri"/>
      <family val="0"/>
    </font>
    <font>
      <b/>
      <sz val="12"/>
      <color indexed="56"/>
      <name val="Calibri"/>
      <family val="0"/>
    </font>
    <font>
      <b/>
      <i/>
      <sz val="12"/>
      <color indexed="56"/>
      <name val="Calibri"/>
      <family val="0"/>
    </font>
    <font>
      <sz val="9"/>
      <color indexed="56"/>
      <name val="Verdana"/>
      <family val="0"/>
    </font>
    <font>
      <b/>
      <i/>
      <sz val="10.5"/>
      <color indexed="56"/>
      <name val="Calibri"/>
      <family val="0"/>
    </font>
    <font>
      <i/>
      <sz val="10.5"/>
      <color indexed="56"/>
      <name val="Calibri"/>
      <family val="0"/>
    </font>
    <font>
      <b/>
      <sz val="18"/>
      <color indexed="56"/>
      <name val="Calibri"/>
      <family val="0"/>
    </font>
    <font>
      <b/>
      <sz val="11"/>
      <color indexed="51"/>
      <name val="Calibri"/>
      <family val="0"/>
    </font>
    <font>
      <i/>
      <sz val="11"/>
      <color indexed="8"/>
      <name val="Calibri"/>
      <family val="0"/>
    </font>
    <font>
      <b/>
      <sz val="14"/>
      <color indexed="56"/>
      <name val="Calibri"/>
      <family val="0"/>
    </font>
    <font>
      <u val="single"/>
      <sz val="11"/>
      <color indexed="56"/>
      <name val="Calibri"/>
      <family val="0"/>
    </font>
    <font>
      <sz val="12"/>
      <color indexed="8"/>
      <name val="Calibri"/>
      <family val="0"/>
    </font>
    <font>
      <b/>
      <i/>
      <sz val="11"/>
      <color indexed="8"/>
      <name val="Calibri"/>
      <family val="0"/>
    </font>
    <font>
      <b/>
      <u val="single"/>
      <sz val="11"/>
      <color indexed="8"/>
      <name val="Calibri"/>
      <family val="0"/>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rgb="FF3E3E3E"/>
      <name val="Tahoma"/>
      <family val="2"/>
    </font>
    <font>
      <b/>
      <sz val="24"/>
      <color rgb="FF042876"/>
      <name val="Calibri"/>
      <family val="2"/>
    </font>
    <font>
      <sz val="10"/>
      <color theme="1"/>
      <name val="Calibri"/>
      <family val="2"/>
    </font>
    <font>
      <b/>
      <sz val="10"/>
      <color theme="0"/>
      <name val="Calibri"/>
      <family val="2"/>
    </font>
    <font>
      <sz val="10"/>
      <color rgb="FF042876"/>
      <name val="Wingdings"/>
      <family val="0"/>
    </font>
    <font>
      <b/>
      <sz val="10"/>
      <color theme="1"/>
      <name val="Calibri"/>
      <family val="2"/>
    </font>
    <font>
      <sz val="10"/>
      <color theme="1"/>
      <name val="Arial"/>
      <family val="2"/>
    </font>
    <font>
      <i/>
      <sz val="10"/>
      <color theme="0" tint="-0.4999699890613556"/>
      <name val="Calibri"/>
      <family val="2"/>
    </font>
    <font>
      <sz val="10"/>
      <color theme="0" tint="-0.4999699890613556"/>
      <name val="Calibri"/>
      <family val="2"/>
    </font>
    <font>
      <b/>
      <sz val="10"/>
      <color rgb="FF002060"/>
      <name val="Calibri"/>
      <family val="2"/>
    </font>
    <font>
      <sz val="10"/>
      <color rgb="FF002060"/>
      <name val="Calibri"/>
      <family val="2"/>
    </font>
    <font>
      <sz val="12"/>
      <color rgb="FF002060"/>
      <name val="Calibri"/>
      <family val="2"/>
    </font>
    <font>
      <sz val="11"/>
      <color rgb="FF002060"/>
      <name val="Calibri"/>
      <family val="2"/>
    </font>
    <font>
      <i/>
      <sz val="9"/>
      <color rgb="FF002060"/>
      <name val="Calibri"/>
      <family val="2"/>
    </font>
    <font>
      <i/>
      <sz val="10"/>
      <color rgb="FF002060"/>
      <name val="Calibri"/>
      <family val="2"/>
    </font>
    <font>
      <sz val="11"/>
      <color rgb="FF042876"/>
      <name val="Calibri"/>
      <family val="2"/>
    </font>
    <font>
      <sz val="10"/>
      <color rgb="FFFF0000"/>
      <name val="Calibri"/>
      <family val="2"/>
    </font>
    <font>
      <b/>
      <sz val="14"/>
      <color rgb="FFFFC000"/>
      <name val="Calibri"/>
      <family val="2"/>
    </font>
    <font>
      <b/>
      <sz val="10"/>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04287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4999699890613556"/>
      </left>
      <right style="medium">
        <color theme="0" tint="-0.4999699890613556"/>
      </right>
      <top/>
      <bottom/>
    </border>
    <border>
      <left/>
      <right/>
      <top style="thin">
        <color theme="0" tint="-0.4999699890613556"/>
      </top>
      <bottom style="medium"/>
    </border>
    <border>
      <left style="thin">
        <color theme="0" tint="-0.4999699890613556"/>
      </left>
      <right>
        <color indexed="63"/>
      </right>
      <top/>
      <bottom/>
    </border>
    <border>
      <left style="thick">
        <color theme="0" tint="-0.4999699890613556"/>
      </left>
      <right style="thin">
        <color theme="0" tint="-0.4999699890613556"/>
      </right>
      <top style="thick">
        <color theme="0" tint="-0.4999699890613556"/>
      </top>
      <bottom style="thin">
        <color theme="0" tint="-0.4999699890613556"/>
      </bottom>
    </border>
    <border>
      <left style="medium">
        <color theme="0" tint="-0.4999699890613556"/>
      </left>
      <right/>
      <top style="medium">
        <color theme="0" tint="-0.4999699890613556"/>
      </top>
      <bottom style="thin">
        <color theme="0" tint="-0.4999699890613556"/>
      </bottom>
    </border>
    <border>
      <left style="medium">
        <color theme="0" tint="-0.4999699890613556"/>
      </left>
      <right style="thin">
        <color theme="0" tint="-0.4999699890613556"/>
      </right>
      <top style="medium">
        <color theme="0" tint="-0.4999699890613556"/>
      </top>
      <bottom style="thin">
        <color theme="0" tint="-0.4999699890613556"/>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0" borderId="3" applyNumberFormat="0" applyFill="0" applyAlignment="0" applyProtection="0"/>
    <xf numFmtId="0" fontId="66" fillId="28" borderId="0" applyNumberFormat="0" applyBorder="0" applyAlignment="0" applyProtection="0"/>
    <xf numFmtId="0" fontId="67"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8" fillId="0" borderId="4" applyNumberFormat="0" applyFill="0" applyAlignment="0" applyProtection="0"/>
    <xf numFmtId="0" fontId="69" fillId="0" borderId="5" applyNumberFormat="0" applyFill="0" applyAlignment="0" applyProtection="0"/>
    <xf numFmtId="0" fontId="70" fillId="0" borderId="6" applyNumberFormat="0" applyFill="0" applyAlignment="0" applyProtection="0"/>
    <xf numFmtId="0" fontId="70" fillId="0" borderId="0" applyNumberFormat="0" applyFill="0" applyBorder="0" applyAlignment="0" applyProtection="0"/>
    <xf numFmtId="0" fontId="71" fillId="30" borderId="0" applyNumberFormat="0" applyBorder="0" applyAlignment="0" applyProtection="0"/>
    <xf numFmtId="0" fontId="0" fillId="31" borderId="7" applyNumberFormat="0" applyFont="0" applyAlignment="0" applyProtection="0"/>
    <xf numFmtId="0" fontId="72" fillId="32"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2" fillId="0" borderId="0" applyNumberFormat="0" applyFill="0" applyBorder="0" applyAlignment="0" applyProtection="0"/>
    <xf numFmtId="0" fontId="7" fillId="0" borderId="0">
      <alignment/>
      <protection/>
    </xf>
    <xf numFmtId="0" fontId="2" fillId="0" borderId="0">
      <alignment/>
      <protection/>
    </xf>
    <xf numFmtId="0" fontId="73" fillId="0" borderId="0" applyNumberFormat="0" applyFill="0" applyBorder="0" applyAlignment="0" applyProtection="0"/>
    <xf numFmtId="0" fontId="74" fillId="0" borderId="8" applyNumberFormat="0" applyFill="0" applyAlignment="0" applyProtection="0"/>
    <xf numFmtId="0" fontId="75"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cellStyleXfs>
  <cellXfs count="81">
    <xf numFmtId="0" fontId="0" fillId="0" borderId="0" xfId="0" applyFont="1" applyAlignment="1">
      <alignment/>
    </xf>
    <xf numFmtId="0" fontId="74" fillId="0" borderId="0" xfId="0" applyFont="1" applyAlignment="1">
      <alignment/>
    </xf>
    <xf numFmtId="14" fontId="0" fillId="0" borderId="0" xfId="0" applyNumberFormat="1" applyAlignment="1">
      <alignment/>
    </xf>
    <xf numFmtId="0" fontId="77" fillId="0" borderId="0" xfId="0" applyFont="1" applyAlignment="1">
      <alignment/>
    </xf>
    <xf numFmtId="9" fontId="0" fillId="0" borderId="0" xfId="53" applyFont="1" applyAlignment="1">
      <alignment/>
    </xf>
    <xf numFmtId="2" fontId="0" fillId="0" borderId="0" xfId="0" applyNumberFormat="1" applyAlignment="1">
      <alignment/>
    </xf>
    <xf numFmtId="0" fontId="3" fillId="0" borderId="0" xfId="57" applyFont="1" applyBorder="1" applyAlignment="1">
      <alignment vertical="top" wrapText="1"/>
      <protection/>
    </xf>
    <xf numFmtId="0" fontId="4" fillId="0" borderId="0" xfId="57" applyFont="1" applyBorder="1" applyAlignment="1">
      <alignment vertical="top" wrapText="1"/>
      <protection/>
    </xf>
    <xf numFmtId="0" fontId="5" fillId="0" borderId="0" xfId="57" applyFont="1" applyBorder="1" applyAlignment="1">
      <alignment vertical="top" wrapText="1"/>
      <protection/>
    </xf>
    <xf numFmtId="0" fontId="6" fillId="0" borderId="0" xfId="57" applyFont="1" applyBorder="1" applyAlignment="1">
      <alignment vertical="top" wrapText="1"/>
      <protection/>
    </xf>
    <xf numFmtId="0" fontId="2" fillId="0" borderId="0" xfId="57">
      <alignment/>
      <protection/>
    </xf>
    <xf numFmtId="10" fontId="4" fillId="0" borderId="0" xfId="57" applyNumberFormat="1" applyFont="1" applyBorder="1" applyAlignment="1">
      <alignment vertical="top" wrapText="1"/>
      <protection/>
    </xf>
    <xf numFmtId="10" fontId="4" fillId="0" borderId="0" xfId="54" applyNumberFormat="1" applyFont="1" applyBorder="1" applyAlignment="1">
      <alignment vertical="top" wrapText="1"/>
    </xf>
    <xf numFmtId="0" fontId="2" fillId="0" borderId="0" xfId="57" applyBorder="1">
      <alignment/>
      <protection/>
    </xf>
    <xf numFmtId="10" fontId="3" fillId="0" borderId="0" xfId="57" applyNumberFormat="1" applyFont="1" applyBorder="1" applyAlignment="1">
      <alignment vertical="top" wrapText="1"/>
      <protection/>
    </xf>
    <xf numFmtId="10" fontId="3" fillId="0" borderId="0" xfId="54" applyNumberFormat="1" applyFont="1" applyBorder="1" applyAlignment="1">
      <alignment vertical="top" wrapText="1"/>
    </xf>
    <xf numFmtId="10" fontId="4" fillId="0" borderId="0" xfId="57" applyNumberFormat="1" applyFont="1" applyFill="1" applyBorder="1" applyAlignment="1">
      <alignment vertical="top" wrapText="1"/>
      <protection/>
    </xf>
    <xf numFmtId="10" fontId="4" fillId="0" borderId="0" xfId="54" applyNumberFormat="1" applyFont="1" applyFill="1" applyBorder="1" applyAlignment="1">
      <alignment vertical="top" wrapText="1"/>
    </xf>
    <xf numFmtId="170" fontId="0" fillId="0" borderId="0" xfId="61" applyFont="1" applyAlignment="1">
      <alignment/>
    </xf>
    <xf numFmtId="0" fontId="78" fillId="0" borderId="0" xfId="0" applyFont="1" applyAlignment="1">
      <alignment horizontal="left" vertical="center" indent="2"/>
    </xf>
    <xf numFmtId="16" fontId="0" fillId="0" borderId="0" xfId="0" applyNumberFormat="1" applyAlignment="1">
      <alignment/>
    </xf>
    <xf numFmtId="14" fontId="77" fillId="0" borderId="0" xfId="0" applyNumberFormat="1" applyFont="1" applyFill="1" applyAlignment="1">
      <alignment/>
    </xf>
    <xf numFmtId="0" fontId="77" fillId="0" borderId="0" xfId="0" applyFont="1" applyFill="1" applyAlignment="1">
      <alignment/>
    </xf>
    <xf numFmtId="1" fontId="0" fillId="0" borderId="0" xfId="0" applyNumberFormat="1" applyAlignment="1">
      <alignment/>
    </xf>
    <xf numFmtId="0" fontId="8" fillId="0" borderId="0" xfId="56" applyFont="1" applyFill="1">
      <alignment/>
      <protection/>
    </xf>
    <xf numFmtId="0" fontId="8" fillId="33" borderId="0" xfId="56" applyFont="1" applyFill="1">
      <alignment/>
      <protection/>
    </xf>
    <xf numFmtId="0" fontId="7" fillId="34" borderId="0" xfId="56" applyFill="1">
      <alignment/>
      <protection/>
    </xf>
    <xf numFmtId="0" fontId="79" fillId="0" borderId="0" xfId="0" applyFont="1" applyAlignment="1">
      <alignment/>
    </xf>
    <xf numFmtId="0" fontId="80" fillId="0" borderId="0" xfId="0" applyFont="1" applyAlignment="1">
      <alignment/>
    </xf>
    <xf numFmtId="0" fontId="80" fillId="0" borderId="0" xfId="0" applyFont="1" applyAlignment="1">
      <alignment horizontal="right" indent="1"/>
    </xf>
    <xf numFmtId="0" fontId="80" fillId="0" borderId="0" xfId="0" applyFont="1" applyAlignment="1">
      <alignment horizontal="left" indent="2"/>
    </xf>
    <xf numFmtId="1" fontId="80" fillId="0" borderId="0" xfId="0" applyNumberFormat="1" applyFont="1" applyAlignment="1">
      <alignment/>
    </xf>
    <xf numFmtId="0" fontId="81" fillId="35" borderId="0" xfId="0" applyFont="1" applyFill="1" applyAlignment="1">
      <alignment horizontal="right"/>
    </xf>
    <xf numFmtId="0" fontId="81" fillId="35" borderId="0" xfId="0" applyFont="1" applyFill="1" applyAlignment="1">
      <alignment/>
    </xf>
    <xf numFmtId="0" fontId="82" fillId="0" borderId="0" xfId="0" applyFont="1" applyAlignment="1">
      <alignment/>
    </xf>
    <xf numFmtId="0" fontId="80" fillId="0" borderId="10" xfId="0" applyFont="1" applyBorder="1" applyAlignment="1">
      <alignment/>
    </xf>
    <xf numFmtId="0" fontId="80" fillId="0" borderId="11" xfId="0" applyFont="1" applyBorder="1" applyAlignment="1">
      <alignment/>
    </xf>
    <xf numFmtId="0" fontId="83" fillId="0" borderId="0" xfId="0" applyFont="1" applyAlignment="1">
      <alignment/>
    </xf>
    <xf numFmtId="0" fontId="84" fillId="0" borderId="0" xfId="0" applyFont="1" applyAlignment="1">
      <alignment/>
    </xf>
    <xf numFmtId="0" fontId="85" fillId="0" borderId="0" xfId="0" applyFont="1" applyAlignment="1">
      <alignment/>
    </xf>
    <xf numFmtId="170" fontId="85" fillId="0" borderId="0" xfId="61" applyFont="1" applyAlignment="1">
      <alignment/>
    </xf>
    <xf numFmtId="170" fontId="85" fillId="0" borderId="0" xfId="0" applyNumberFormat="1" applyFont="1" applyAlignment="1">
      <alignment/>
    </xf>
    <xf numFmtId="172" fontId="80" fillId="0" borderId="0" xfId="0" applyNumberFormat="1" applyFont="1" applyAlignment="1">
      <alignment/>
    </xf>
    <xf numFmtId="0" fontId="80" fillId="35" borderId="0" xfId="0" applyFont="1" applyFill="1" applyAlignment="1">
      <alignment/>
    </xf>
    <xf numFmtId="0" fontId="86" fillId="0" borderId="0" xfId="0" applyFont="1" applyAlignment="1">
      <alignment/>
    </xf>
    <xf numFmtId="1" fontId="86" fillId="0" borderId="0" xfId="0" applyNumberFormat="1" applyFont="1" applyAlignment="1">
      <alignment/>
    </xf>
    <xf numFmtId="49" fontId="74" fillId="0" borderId="0" xfId="0" applyNumberFormat="1" applyFont="1" applyAlignment="1">
      <alignment vertical="top"/>
    </xf>
    <xf numFmtId="0" fontId="80" fillId="0" borderId="0" xfId="0" applyFont="1" applyAlignment="1">
      <alignment wrapText="1"/>
    </xf>
    <xf numFmtId="0" fontId="87" fillId="0" borderId="0" xfId="0" applyFont="1" applyAlignment="1">
      <alignment/>
    </xf>
    <xf numFmtId="0" fontId="88" fillId="0" borderId="0" xfId="0" applyFont="1" applyAlignment="1">
      <alignment/>
    </xf>
    <xf numFmtId="0" fontId="88" fillId="0" borderId="0" xfId="0" applyFont="1" applyAlignment="1">
      <alignment horizontal="right"/>
    </xf>
    <xf numFmtId="0" fontId="88" fillId="0" borderId="0" xfId="0" applyFont="1" applyAlignment="1">
      <alignment horizontal="right" indent="1"/>
    </xf>
    <xf numFmtId="0" fontId="88" fillId="0" borderId="0" xfId="0" applyFont="1" applyAlignment="1">
      <alignment horizontal="left" indent="2"/>
    </xf>
    <xf numFmtId="1" fontId="87" fillId="0" borderId="0" xfId="0" applyNumberFormat="1" applyFont="1" applyAlignment="1">
      <alignment/>
    </xf>
    <xf numFmtId="1" fontId="89" fillId="0" borderId="0" xfId="0" applyNumberFormat="1" applyFont="1" applyAlignment="1">
      <alignment/>
    </xf>
    <xf numFmtId="0" fontId="90" fillId="0" borderId="0" xfId="0" applyFont="1" applyAlignment="1">
      <alignment/>
    </xf>
    <xf numFmtId="172" fontId="88" fillId="0" borderId="0" xfId="0" applyNumberFormat="1" applyFont="1" applyAlignment="1">
      <alignment/>
    </xf>
    <xf numFmtId="0" fontId="91" fillId="34" borderId="0" xfId="56" applyFont="1" applyFill="1" applyAlignment="1">
      <alignment horizontal="left"/>
      <protection/>
    </xf>
    <xf numFmtId="173" fontId="88" fillId="0" borderId="0" xfId="61" applyNumberFormat="1" applyFont="1" applyAlignment="1">
      <alignment/>
    </xf>
    <xf numFmtId="0" fontId="87" fillId="35" borderId="0" xfId="0" applyFont="1" applyFill="1" applyAlignment="1">
      <alignment/>
    </xf>
    <xf numFmtId="174" fontId="92" fillId="0" borderId="0" xfId="44" applyNumberFormat="1" applyFont="1" applyAlignment="1">
      <alignment/>
    </xf>
    <xf numFmtId="0" fontId="93" fillId="0" borderId="0" xfId="0" applyFont="1" applyAlignment="1">
      <alignment/>
    </xf>
    <xf numFmtId="0" fontId="88" fillId="0" borderId="0" xfId="0" applyFont="1" applyAlignment="1">
      <alignment horizontal="left" vertical="top"/>
    </xf>
    <xf numFmtId="0" fontId="94" fillId="0" borderId="0" xfId="0" applyFont="1" applyAlignment="1">
      <alignment/>
    </xf>
    <xf numFmtId="1" fontId="95" fillId="0" borderId="0" xfId="0" applyNumberFormat="1" applyFont="1" applyAlignment="1">
      <alignment horizontal="left"/>
    </xf>
    <xf numFmtId="1" fontId="96" fillId="0" borderId="0" xfId="0" applyNumberFormat="1" applyFont="1" applyAlignment="1">
      <alignment/>
    </xf>
    <xf numFmtId="0" fontId="80" fillId="0" borderId="12" xfId="0" applyFont="1" applyBorder="1" applyAlignment="1">
      <alignment/>
    </xf>
    <xf numFmtId="1" fontId="80" fillId="0" borderId="0" xfId="0" applyNumberFormat="1" applyFont="1" applyBorder="1" applyAlignment="1">
      <alignment/>
    </xf>
    <xf numFmtId="14" fontId="90" fillId="0" borderId="13" xfId="0" applyNumberFormat="1" applyFont="1" applyBorder="1" applyAlignment="1" applyProtection="1">
      <alignment/>
      <protection locked="0"/>
    </xf>
    <xf numFmtId="0" fontId="90" fillId="0" borderId="13" xfId="53" applyNumberFormat="1" applyFont="1" applyBorder="1" applyAlignment="1" applyProtection="1">
      <alignment/>
      <protection locked="0"/>
    </xf>
    <xf numFmtId="170" fontId="90" fillId="0" borderId="13" xfId="61" applyFont="1" applyBorder="1" applyAlignment="1" applyProtection="1">
      <alignment/>
      <protection locked="0"/>
    </xf>
    <xf numFmtId="0" fontId="90" fillId="0" borderId="13" xfId="0" applyFont="1" applyBorder="1" applyAlignment="1" applyProtection="1">
      <alignment/>
      <protection locked="0"/>
    </xf>
    <xf numFmtId="0" fontId="88" fillId="0" borderId="13" xfId="44" applyNumberFormat="1" applyFont="1" applyBorder="1" applyAlignment="1" applyProtection="1">
      <alignment/>
      <protection locked="0"/>
    </xf>
    <xf numFmtId="0" fontId="80" fillId="0" borderId="14" xfId="0" applyFont="1" applyBorder="1" applyAlignment="1" applyProtection="1">
      <alignment/>
      <protection locked="0"/>
    </xf>
    <xf numFmtId="0" fontId="80" fillId="0" borderId="15" xfId="0" applyFont="1" applyBorder="1" applyAlignment="1" applyProtection="1">
      <alignment/>
      <protection locked="0"/>
    </xf>
    <xf numFmtId="0" fontId="93" fillId="0" borderId="13" xfId="0" applyFont="1" applyBorder="1" applyAlignment="1" applyProtection="1">
      <alignment/>
      <protection locked="0"/>
    </xf>
    <xf numFmtId="0" fontId="0" fillId="0" borderId="0" xfId="0" applyAlignment="1">
      <alignment horizontal="center"/>
    </xf>
    <xf numFmtId="180" fontId="0" fillId="0" borderId="0" xfId="0" applyNumberFormat="1" applyAlignment="1">
      <alignment/>
    </xf>
    <xf numFmtId="0" fontId="0" fillId="0" borderId="0" xfId="0" applyFill="1" applyAlignment="1">
      <alignment/>
    </xf>
    <xf numFmtId="0" fontId="7" fillId="34" borderId="0" xfId="56" applyFont="1" applyFill="1" applyAlignment="1">
      <alignment horizontal="left" vertical="top" wrapText="1"/>
      <protection/>
    </xf>
    <xf numFmtId="0" fontId="7" fillId="34" borderId="0" xfId="56" applyFill="1" applyAlignment="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Procent 2" xfId="54"/>
    <cellStyle name="Standaard 2" xfId="55"/>
    <cellStyle name="Standaard 3" xfId="56"/>
    <cellStyle name="Standaard_Rekenmodel levensfasebeleid CAO GGZ_Definitieve versiev2" xfId="57"/>
    <cellStyle name="Titel" xfId="58"/>
    <cellStyle name="Totaal" xfId="59"/>
    <cellStyle name="Uitvoer" xfId="60"/>
    <cellStyle name="Currency" xfId="61"/>
    <cellStyle name="Currency [0]" xfId="62"/>
    <cellStyle name="Verklarende tekst" xfId="63"/>
    <cellStyle name="Waarschuwingstekst" xfId="64"/>
  </cellStyles>
  <dxfs count="12">
    <dxf>
      <font>
        <color theme="0"/>
      </font>
    </dxf>
    <dxf>
      <font>
        <color theme="0"/>
      </font>
    </dxf>
    <dxf>
      <font>
        <color theme="0"/>
      </font>
    </dxf>
    <dxf>
      <font>
        <color theme="0"/>
      </font>
    </dxf>
    <dxf>
      <font>
        <color theme="0"/>
      </font>
    </dxf>
    <dxf>
      <font>
        <color theme="0"/>
      </font>
    </dxf>
    <dxf>
      <font>
        <color theme="0"/>
      </font>
      <border>
        <left/>
        <right/>
        <top/>
        <bottom/>
      </border>
    </dxf>
    <dxf>
      <font>
        <color theme="0"/>
      </font>
      <border>
        <left/>
        <right/>
        <top/>
        <bottom/>
      </border>
    </dxf>
    <dxf>
      <font>
        <color theme="0"/>
      </font>
      <border>
        <left/>
        <right/>
        <top/>
        <bottom/>
      </border>
    </dxf>
    <dxf>
      <font>
        <color theme="0"/>
      </font>
      <border>
        <left/>
        <right/>
        <top/>
        <bottom/>
      </border>
    </dxf>
    <dxf>
      <font>
        <color theme="0"/>
      </font>
      <border>
        <left>
          <color rgb="FF000000"/>
        </left>
        <right>
          <color rgb="FF000000"/>
        </right>
        <top>
          <color rgb="FF000000"/>
        </top>
        <bottom>
          <color rgb="FF000000"/>
        </bottom>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3366"/>
                </a:solidFill>
                <a:latin typeface="Calibri"/>
                <a:ea typeface="Calibri"/>
                <a:cs typeface="Calibri"/>
              </a:rPr>
              <a:t>MIJN PLB SALDO</a:t>
            </a:r>
          </a:p>
        </c:rich>
      </c:tx>
      <c:layout>
        <c:manualLayout>
          <c:xMode val="factor"/>
          <c:yMode val="factor"/>
          <c:x val="-0.00475"/>
          <c:y val="-0.0105"/>
        </c:manualLayout>
      </c:layout>
      <c:spPr>
        <a:noFill/>
        <a:ln w="3175">
          <a:noFill/>
        </a:ln>
      </c:spPr>
    </c:title>
    <c:plotArea>
      <c:layout>
        <c:manualLayout>
          <c:xMode val="edge"/>
          <c:yMode val="edge"/>
          <c:x val="0.0715"/>
          <c:y val="0.13925"/>
          <c:w val="0.90375"/>
          <c:h val="0.8295"/>
        </c:manualLayout>
      </c:layout>
      <c:barChart>
        <c:barDir val="col"/>
        <c:grouping val="stacked"/>
        <c:varyColors val="0"/>
        <c:ser>
          <c:idx val="1"/>
          <c:order val="0"/>
          <c:tx>
            <c:v>Uren</c:v>
          </c:tx>
          <c:spPr>
            <a:solidFill>
              <a:srgbClr val="042876"/>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rekenblad!$B$62:$B$73</c:f>
              <c:numCach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Mijn_PLB!$C$14:$N$14</c:f>
              <c:numCache/>
            </c:numRef>
          </c:val>
        </c:ser>
        <c:overlap val="100"/>
        <c:axId val="29214107"/>
        <c:axId val="61600372"/>
      </c:barChart>
      <c:catAx>
        <c:axId val="29214107"/>
        <c:scaling>
          <c:orientation val="minMax"/>
        </c:scaling>
        <c:axPos val="b"/>
        <c:title>
          <c:tx>
            <c:rich>
              <a:bodyPr vert="horz" rot="0" anchor="ctr"/>
              <a:lstStyle/>
              <a:p>
                <a:pPr algn="ctr">
                  <a:defRPr/>
                </a:pPr>
                <a:r>
                  <a:rPr lang="en-US" cap="none" sz="1000" b="1" i="0" u="none" baseline="0">
                    <a:solidFill>
                      <a:srgbClr val="003366"/>
                    </a:solidFill>
                    <a:latin typeface="Calibri"/>
                    <a:ea typeface="Calibri"/>
                    <a:cs typeface="Calibri"/>
                  </a:rPr>
                  <a:t>jaar</a:t>
                </a:r>
              </a:p>
            </c:rich>
          </c:tx>
          <c:layout>
            <c:manualLayout>
              <c:xMode val="factor"/>
              <c:yMode val="factor"/>
              <c:x val="-0.0182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1600372"/>
        <c:crosses val="autoZero"/>
        <c:auto val="1"/>
        <c:lblOffset val="100"/>
        <c:tickLblSkip val="1"/>
        <c:noMultiLvlLbl val="0"/>
      </c:catAx>
      <c:valAx>
        <c:axId val="61600372"/>
        <c:scaling>
          <c:orientation val="minMax"/>
        </c:scaling>
        <c:axPos val="l"/>
        <c:title>
          <c:tx>
            <c:rich>
              <a:bodyPr vert="horz" rot="-5400000" anchor="ctr"/>
              <a:lstStyle/>
              <a:p>
                <a:pPr algn="ctr">
                  <a:defRPr/>
                </a:pPr>
                <a:r>
                  <a:rPr lang="en-US" cap="none" sz="1000" b="1" i="0" u="none" baseline="0">
                    <a:solidFill>
                      <a:srgbClr val="003366"/>
                    </a:solidFill>
                    <a:latin typeface="Calibri"/>
                    <a:ea typeface="Calibri"/>
                    <a:cs typeface="Calibri"/>
                  </a:rPr>
                  <a:t>saldo uren</a:t>
                </a:r>
              </a:p>
            </c:rich>
          </c:tx>
          <c:layout>
            <c:manualLayout>
              <c:xMode val="factor"/>
              <c:yMode val="factor"/>
              <c:x val="-0.007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3366"/>
                </a:solidFill>
                <a:latin typeface="Calibri"/>
                <a:ea typeface="Calibri"/>
                <a:cs typeface="Calibri"/>
              </a:defRPr>
            </a:pPr>
          </a:p>
        </c:txPr>
        <c:crossAx val="29214107"/>
        <c:crossesAt val="1"/>
        <c:crossBetween val="between"/>
        <c:dispUnits/>
      </c:valAx>
      <c:dTable>
        <c:showHorzBorder val="1"/>
        <c:showVertBorder val="1"/>
        <c:showOutline val="1"/>
        <c:showKeys val="0"/>
        <c:spPr>
          <a:ln w="3175">
            <a:solidFill>
              <a:srgbClr val="808080"/>
            </a:solidFill>
          </a:ln>
        </c:spPr>
        <c:txPr>
          <a:bodyPr vert="horz" rot="0"/>
          <a:lstStyle/>
          <a:p>
            <a:pPr>
              <a:defRPr lang="en-US" cap="none" sz="800" b="0" i="0" u="none" baseline="0">
                <a:solidFill>
                  <a:srgbClr val="003366"/>
                </a:solidFill>
                <a:latin typeface="Calibri"/>
                <a:ea typeface="Calibri"/>
                <a:cs typeface="Calibri"/>
              </a:defRPr>
            </a:pPr>
          </a:p>
        </c:txPr>
      </c:dTable>
      <c:spPr>
        <a:solidFill>
          <a:srgbClr val="FFFFFF"/>
        </a:solidFill>
        <a:ln w="3175">
          <a:noFill/>
        </a:ln>
      </c:spPr>
    </c:plotArea>
    <c:plotVisOnly val="1"/>
    <c:dispBlanksAs val="gap"/>
    <c:showDLblsOverMax val="0"/>
  </c:chart>
  <c:spPr>
    <a:solidFill>
      <a:srgbClr val="FFC124"/>
    </a:solidFill>
    <a:ln w="3175">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3366"/>
                </a:solidFill>
                <a:latin typeface="Calibri"/>
                <a:ea typeface="Calibri"/>
                <a:cs typeface="Calibri"/>
              </a:rPr>
              <a:t>MIJN PLB SALDO</a:t>
            </a:r>
          </a:p>
        </c:rich>
      </c:tx>
      <c:layout>
        <c:manualLayout>
          <c:xMode val="factor"/>
          <c:yMode val="factor"/>
          <c:x val="-0.002"/>
          <c:y val="-0.00725"/>
        </c:manualLayout>
      </c:layout>
      <c:spPr>
        <a:noFill/>
        <a:ln w="3175">
          <a:noFill/>
        </a:ln>
      </c:spPr>
    </c:title>
    <c:plotArea>
      <c:layout>
        <c:manualLayout>
          <c:xMode val="edge"/>
          <c:yMode val="edge"/>
          <c:x val="0.04325"/>
          <c:y val="0.11"/>
          <c:w val="0.93425"/>
          <c:h val="0.7985"/>
        </c:manualLayout>
      </c:layout>
      <c:barChart>
        <c:barDir val="col"/>
        <c:grouping val="stacked"/>
        <c:varyColors val="0"/>
        <c:ser>
          <c:idx val="1"/>
          <c:order val="0"/>
          <c:tx>
            <c:v>Uren</c:v>
          </c:tx>
          <c:spPr>
            <a:solidFill>
              <a:srgbClr val="042876"/>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rekenblad!$B$62:$B$73</c:f>
              <c:numCache>
                <c:ptCount val="12"/>
                <c:pt idx="0">
                  <c:v>2015</c:v>
                </c:pt>
                <c:pt idx="1">
                  <c:v>2016</c:v>
                </c:pt>
                <c:pt idx="2">
                  <c:v>2017</c:v>
                </c:pt>
                <c:pt idx="3">
                  <c:v>2018</c:v>
                </c:pt>
                <c:pt idx="4">
                  <c:v>2019</c:v>
                </c:pt>
                <c:pt idx="5">
                  <c:v>2020</c:v>
                </c:pt>
                <c:pt idx="6">
                  <c:v>2021</c:v>
                </c:pt>
                <c:pt idx="7">
                  <c:v>2022</c:v>
                </c:pt>
                <c:pt idx="8">
                  <c:v>2023</c:v>
                </c:pt>
                <c:pt idx="9">
                  <c:v>2024</c:v>
                </c:pt>
                <c:pt idx="10">
                  <c:v>2025</c:v>
                </c:pt>
                <c:pt idx="11">
                  <c:v>2026</c:v>
                </c:pt>
              </c:numCache>
            </c:numRef>
          </c:cat>
          <c:val>
            <c:numRef>
              <c:f>rekenblad!$C$62:$C$73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axId val="17532437"/>
        <c:axId val="23574206"/>
      </c:barChart>
      <c:catAx>
        <c:axId val="17532437"/>
        <c:scaling>
          <c:orientation val="minMax"/>
        </c:scaling>
        <c:axPos val="b"/>
        <c:title>
          <c:tx>
            <c:rich>
              <a:bodyPr vert="horz" rot="0" anchor="ctr"/>
              <a:lstStyle/>
              <a:p>
                <a:pPr algn="ctr">
                  <a:defRPr/>
                </a:pPr>
                <a:r>
                  <a:rPr lang="en-US" cap="none" sz="1000" b="1" i="0" u="none" baseline="0">
                    <a:solidFill>
                      <a:srgbClr val="003366"/>
                    </a:solidFill>
                    <a:latin typeface="Calibri"/>
                    <a:ea typeface="Calibri"/>
                    <a:cs typeface="Calibri"/>
                  </a:rPr>
                  <a:t>jaar</a:t>
                </a:r>
              </a:p>
            </c:rich>
          </c:tx>
          <c:layout>
            <c:manualLayout>
              <c:xMode val="factor"/>
              <c:yMode val="factor"/>
              <c:x val="-0.019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3574206"/>
        <c:crosses val="autoZero"/>
        <c:auto val="1"/>
        <c:lblOffset val="100"/>
        <c:tickLblSkip val="1"/>
        <c:noMultiLvlLbl val="0"/>
      </c:catAx>
      <c:valAx>
        <c:axId val="23574206"/>
        <c:scaling>
          <c:orientation val="minMax"/>
        </c:scaling>
        <c:axPos val="l"/>
        <c:title>
          <c:tx>
            <c:rich>
              <a:bodyPr vert="horz" rot="-5400000" anchor="ctr"/>
              <a:lstStyle/>
              <a:p>
                <a:pPr algn="ctr">
                  <a:defRPr/>
                </a:pPr>
                <a:r>
                  <a:rPr lang="en-US" cap="none" sz="1000" b="1" i="0" u="none" baseline="0">
                    <a:solidFill>
                      <a:srgbClr val="003366"/>
                    </a:solidFill>
                    <a:latin typeface="Calibri"/>
                    <a:ea typeface="Calibri"/>
                    <a:cs typeface="Calibri"/>
                  </a:rPr>
                  <a:t>saldo uren</a:t>
                </a:r>
              </a:p>
            </c:rich>
          </c:tx>
          <c:layout>
            <c:manualLayout>
              <c:xMode val="factor"/>
              <c:yMode val="factor"/>
              <c:x val="-0.001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3366"/>
                </a:solidFill>
                <a:latin typeface="Calibri"/>
                <a:ea typeface="Calibri"/>
                <a:cs typeface="Calibri"/>
              </a:defRPr>
            </a:pPr>
          </a:p>
        </c:txPr>
        <c:crossAx val="17532437"/>
        <c:crossesAt val="1"/>
        <c:crossBetween val="between"/>
        <c:dispUnits/>
      </c:valAx>
      <c:dTable>
        <c:showHorzBorder val="1"/>
        <c:showVertBorder val="1"/>
        <c:showOutline val="1"/>
        <c:showKeys val="0"/>
        <c:spPr>
          <a:ln w="3175">
            <a:solidFill>
              <a:srgbClr val="808080"/>
            </a:solidFill>
          </a:ln>
        </c:spPr>
        <c:txPr>
          <a:bodyPr vert="horz" rot="0"/>
          <a:lstStyle/>
          <a:p>
            <a:pPr>
              <a:defRPr lang="en-US" cap="none" sz="800" b="0" i="0" u="none" baseline="0">
                <a:solidFill>
                  <a:srgbClr val="003366"/>
                </a:solidFill>
                <a:latin typeface="Calibri"/>
                <a:ea typeface="Calibri"/>
                <a:cs typeface="Calibri"/>
              </a:defRPr>
            </a:pPr>
          </a:p>
        </c:txPr>
      </c:dTable>
      <c:spPr>
        <a:solidFill>
          <a:srgbClr val="FFFFFF"/>
        </a:solidFill>
        <a:ln w="3175">
          <a:noFill/>
        </a:ln>
      </c:spPr>
    </c:plotArea>
    <c:plotVisOnly val="1"/>
    <c:dispBlanksAs val="gap"/>
    <c:showDLblsOverMax val="0"/>
  </c:chart>
  <c:spPr>
    <a:solidFill>
      <a:srgbClr val="FFC124"/>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Mijn_gegevens!A1" /><Relationship Id="rId2" Type="http://schemas.openxmlformats.org/officeDocument/2006/relationships/image" Target="../media/image1.png" /><Relationship Id="rId3"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leiding!A1" /><Relationship Id="rId3" Type="http://schemas.openxmlformats.org/officeDocument/2006/relationships/hyperlink" Target="#Mijn_PLB!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ijn_gegevens!A1" /><Relationship Id="rId3" Type="http://schemas.openxmlformats.org/officeDocument/2006/relationships/hyperlink" Target="#Mijn_opname!A1" /><Relationship Id="rId4"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Mijn_PLB!A1" /><Relationship Id="rId3" Type="http://schemas.openxmlformats.org/officeDocument/2006/relationships/hyperlink" Target="#'De waarde van PLB'!A1" /><Relationship Id="rId4"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Mijn_PLB!A1" /><Relationship Id="rId3" Type="http://schemas.openxmlformats.org/officeDocument/2006/relationships/hyperlink" Target="#'PLB &amp; CAO'!A1" /><Relationship Id="rId4"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ijn_PLB!A1" /><Relationship Id="rId3" Type="http://schemas.openxmlformats.org/officeDocument/2006/relationships/hyperlink" Target="#PLB_fiscaal!A1" /><Relationship Id="rId4" Type="http://schemas.openxmlformats.org/officeDocument/2006/relationships/hyperlink" Target="http://www.staz.nl/mijnplb/mijn_inspiratiebron.php" TargetMode="External" /><Relationship Id="rId5" Type="http://schemas.openxmlformats.org/officeDocument/2006/relationships/hyperlink" Target="#overgangsregeling!A1" /><Relationship Id="rId6" Type="http://schemas.openxmlformats.org/officeDocument/2006/relationships/hyperlink" Target="http://www.nvz-ziekenhuizen.nl/cao-kenniscentrum/cao/cao-ziekenhuizen-2011-2014" TargetMode="External" /><Relationship Id="rId7" Type="http://schemas.openxmlformats.org/officeDocument/2006/relationships/hyperlink" Target="http://www.staz.nl/mijnplb/"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PLB &amp; CAO'!A1" /></Relationships>
</file>

<file path=xl/drawings/_rels/drawing8.xml.rels><?xml version="1.0" encoding="utf-8" standalone="yes"?><Relationships xmlns="http://schemas.openxmlformats.org/package/2006/relationships"><Relationship Id="rId1" Type="http://schemas.openxmlformats.org/officeDocument/2006/relationships/hyperlink" Target="#'PLB &amp; CA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2</xdr:row>
      <xdr:rowOff>161925</xdr:rowOff>
    </xdr:from>
    <xdr:ext cx="7239000" cy="3838575"/>
    <xdr:sp>
      <xdr:nvSpPr>
        <xdr:cNvPr id="1" name="Text Box 7"/>
        <xdr:cNvSpPr txBox="1">
          <a:spLocks noChangeArrowheads="1"/>
        </xdr:cNvSpPr>
      </xdr:nvSpPr>
      <xdr:spPr>
        <a:xfrm>
          <a:off x="314325" y="1400175"/>
          <a:ext cx="7239000" cy="3838575"/>
        </a:xfrm>
        <a:prstGeom prst="rect">
          <a:avLst/>
        </a:prstGeom>
        <a:noFill/>
        <a:ln w="9525" cmpd="sng">
          <a:noFill/>
        </a:ln>
      </xdr:spPr>
      <xdr:txBody>
        <a:bodyPr vertOverflow="clip" wrap="square" lIns="36576" tIns="18288" rIns="0" bIns="0"/>
        <a:p>
          <a:pPr algn="l">
            <a:defRPr/>
          </a:pPr>
          <a:r>
            <a:rPr lang="en-US" cap="none" sz="900" b="1" i="0" u="none" baseline="0">
              <a:solidFill>
                <a:srgbClr val="333399"/>
              </a:solidFill>
              <a:latin typeface="Verdana"/>
              <a:ea typeface="Verdana"/>
              <a:cs typeface="Verdana"/>
            </a:rPr>
            <a:t>
</a:t>
          </a:r>
          <a:r>
            <a:rPr lang="en-US" cap="none" sz="900" b="1" i="0" u="none" baseline="0">
              <a:solidFill>
                <a:srgbClr val="003366"/>
              </a:solidFill>
              <a:latin typeface="Verdana"/>
              <a:ea typeface="Verdana"/>
              <a:cs typeface="Verdana"/>
            </a:rPr>
            <a:t>Keuzehulp levensfasebudget
</a:t>
          </a:r>
          <a:r>
            <a:rPr lang="en-US" cap="none" sz="1100" b="0" i="0" u="none" baseline="0">
              <a:solidFill>
                <a:srgbClr val="003366"/>
              </a:solidFill>
              <a:latin typeface="Calibri"/>
              <a:ea typeface="Calibri"/>
              <a:cs typeface="Calibri"/>
            </a:rPr>
            <a:t>De Cao Ziekenhuizen kent het  </a:t>
          </a:r>
          <a:r>
            <a:rPr lang="en-US" cap="none" sz="1100" b="1" i="1" u="none" baseline="0">
              <a:solidFill>
                <a:srgbClr val="003366"/>
              </a:solidFill>
              <a:latin typeface="Calibri"/>
              <a:ea typeface="Calibri"/>
              <a:cs typeface="Calibri"/>
            </a:rPr>
            <a:t>Persoonlijk levensfasebudget</a:t>
          </a:r>
          <a:r>
            <a:rPr lang="en-US" cap="none" sz="1100" b="0" i="0" u="none" baseline="0">
              <a:solidFill>
                <a:srgbClr val="003366"/>
              </a:solidFill>
              <a:latin typeface="Calibri"/>
              <a:ea typeface="Calibri"/>
              <a:cs typeface="Calibri"/>
            </a:rPr>
            <a:t>. Dit verlofbudget (hierna: PLB) is bedoeld om de duurzame inzetbaarheid van  iedere werknemer te bevorderen. Op basis van het werknemersplan PLB worden de afspraken vastgelegd die je in overleg met je werkgever maakt over de inzet van het PLB-tegoed.</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Met het PLB heb je</a:t>
          </a:r>
          <a:r>
            <a:rPr lang="en-US" cap="none" sz="1100" b="0" i="1"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de mogelijkheid om te sparen voor vrije tijd om die op te nemen op de momenten dat je dit zelf wenselijk vindt.  Bijvoorbeeld om tijdelijk minder  te werken of om op enig moment een langere periode van verlof op te nemen. </a:t>
          </a:r>
          <a:r>
            <a:rPr lang="en-US" cap="none" sz="1100" b="0" i="0" u="none" baseline="0">
              <a:solidFill>
                <a:srgbClr val="003366"/>
              </a:solidFill>
              <a:latin typeface="Calibri"/>
              <a:ea typeface="Calibri"/>
              <a:cs typeface="Calibri"/>
            </a:rPr>
            <a:t>Hiermee kan het PLB-verlof een bijdrage leveren aan het creëren van een gezonde balans tussen je werk en privésituatie.</a:t>
          </a:r>
          <a:r>
            <a:rPr lang="en-US" cap="none" sz="1100" b="0" i="1"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Deze keuzehulp helpt je bij het vaststellen hoeveel PLB-uren je hebt en wat je tegoed is over een aantal jaren. Verder tref je relevante informatie aan over het sparen en opnemen van je PLB-verlof. En niet in de laatste plaats, met deze keuzetool  kun je berekenen wanneer je voldoende PLB-verlof hebt gespaard om je plannen te realiseren. 
</a:t>
          </a:r>
          <a:r>
            <a:rPr lang="en-US" cap="none" sz="1100" b="0" i="0" u="none" baseline="0">
              <a:solidFill>
                <a:srgbClr val="000000"/>
              </a:solidFill>
              <a:latin typeface="Calibri"/>
              <a:ea typeface="Calibri"/>
              <a:cs typeface="Calibri"/>
            </a:rPr>
            <a:t>
</a:t>
          </a:r>
          <a:r>
            <a:rPr lang="en-US" cap="none" sz="1200" b="1" i="0" u="none" baseline="0">
              <a:solidFill>
                <a:srgbClr val="003366"/>
              </a:solidFill>
              <a:latin typeface="Calibri"/>
              <a:ea typeface="Calibri"/>
              <a:cs typeface="Calibri"/>
            </a:rPr>
            <a:t>Veel succes met </a:t>
          </a:r>
          <a:r>
            <a:rPr lang="en-US" cap="none" sz="1200" b="1" i="1" u="none" baseline="0">
              <a:solidFill>
                <a:srgbClr val="003366"/>
              </a:solidFill>
              <a:latin typeface="Calibri"/>
              <a:ea typeface="Calibri"/>
              <a:cs typeface="Calibri"/>
            </a:rPr>
            <a:t>jouw</a:t>
          </a:r>
          <a:r>
            <a:rPr lang="en-US" cap="none" sz="1200" b="1" i="0" u="none" baseline="0">
              <a:solidFill>
                <a:srgbClr val="003366"/>
              </a:solidFill>
              <a:latin typeface="Calibri"/>
              <a:ea typeface="Calibri"/>
              <a:cs typeface="Calibri"/>
            </a:rPr>
            <a:t> PLB!</a:t>
          </a:r>
        </a:p>
      </xdr:txBody>
    </xdr:sp>
    <xdr:clientData/>
  </xdr:oneCellAnchor>
  <xdr:twoCellAnchor>
    <xdr:from>
      <xdr:col>5</xdr:col>
      <xdr:colOff>123825</xdr:colOff>
      <xdr:row>20</xdr:row>
      <xdr:rowOff>0</xdr:rowOff>
    </xdr:from>
    <xdr:to>
      <xdr:col>6</xdr:col>
      <xdr:colOff>485775</xdr:colOff>
      <xdr:row>22</xdr:row>
      <xdr:rowOff>47625</xdr:rowOff>
    </xdr:to>
    <xdr:sp>
      <xdr:nvSpPr>
        <xdr:cNvPr id="2" name="AutoShape 9">
          <a:hlinkClick r:id="rId1"/>
        </xdr:cNvPr>
        <xdr:cNvSpPr>
          <a:spLocks/>
        </xdr:cNvSpPr>
      </xdr:nvSpPr>
      <xdr:spPr>
        <a:xfrm>
          <a:off x="3171825" y="4391025"/>
          <a:ext cx="971550" cy="428625"/>
        </a:xfrm>
        <a:prstGeom prst="roundRect">
          <a:avLst/>
        </a:prstGeom>
        <a:solidFill>
          <a:srgbClr val="B9CDE5"/>
        </a:solidFill>
        <a:ln w="9525" cmpd="sng">
          <a:noFill/>
        </a:ln>
      </xdr:spPr>
      <xdr:txBody>
        <a:bodyPr vertOverflow="clip" wrap="square" lIns="36576" tIns="18288" rIns="36576" bIns="18288" anchor="ctr"/>
        <a:p>
          <a:pPr algn="ctr">
            <a:defRPr/>
          </a:pPr>
          <a:r>
            <a:rPr lang="en-US" cap="none" sz="900" b="0" i="0" u="none" baseline="0">
              <a:solidFill>
                <a:srgbClr val="003366"/>
              </a:solidFill>
            </a:rPr>
            <a:t>volgende &gt;</a:t>
          </a:r>
        </a:p>
      </xdr:txBody>
    </xdr:sp>
    <xdr:clientData/>
  </xdr:twoCellAnchor>
  <xdr:twoCellAnchor>
    <xdr:from>
      <xdr:col>2</xdr:col>
      <xdr:colOff>314325</xdr:colOff>
      <xdr:row>24</xdr:row>
      <xdr:rowOff>123825</xdr:rowOff>
    </xdr:from>
    <xdr:to>
      <xdr:col>9</xdr:col>
      <xdr:colOff>438150</xdr:colOff>
      <xdr:row>26</xdr:row>
      <xdr:rowOff>0</xdr:rowOff>
    </xdr:to>
    <xdr:sp>
      <xdr:nvSpPr>
        <xdr:cNvPr id="3" name="Rectangle 22"/>
        <xdr:cNvSpPr>
          <a:spLocks/>
        </xdr:cNvSpPr>
      </xdr:nvSpPr>
      <xdr:spPr>
        <a:xfrm>
          <a:off x="1533525" y="5276850"/>
          <a:ext cx="4391025" cy="257175"/>
        </a:xfrm>
        <a:prstGeom prst="rect">
          <a:avLst/>
        </a:prstGeom>
        <a:noFill/>
        <a:ln w="9525" cmpd="sng">
          <a:noFill/>
        </a:ln>
      </xdr:spPr>
      <xdr:txBody>
        <a:bodyPr vertOverflow="clip" wrap="square" lIns="36576" tIns="18288" rIns="0" bIns="0"/>
        <a:p>
          <a:pPr algn="l">
            <a:defRPr/>
          </a:pPr>
          <a:r>
            <a:rPr lang="en-US" cap="none" sz="1050" b="1" i="1" u="none" baseline="0">
              <a:solidFill>
                <a:srgbClr val="003366"/>
              </a:solidFill>
              <a:latin typeface="Calibri"/>
              <a:ea typeface="Calibri"/>
              <a:cs typeface="Calibri"/>
            </a:rPr>
            <a:t>Let op</a:t>
          </a:r>
          <a:r>
            <a:rPr lang="en-US" cap="none" sz="1050" b="0" i="1" u="none" baseline="0">
              <a:solidFill>
                <a:srgbClr val="003366"/>
              </a:solidFill>
              <a:latin typeface="Calibri"/>
              <a:ea typeface="Calibri"/>
              <a:cs typeface="Calibri"/>
            </a:rPr>
            <a:t>!  Je kunt aan de berekeningen in deze tool geen rechten ontlenen.</a:t>
          </a:r>
        </a:p>
      </xdr:txBody>
    </xdr:sp>
    <xdr:clientData/>
  </xdr:twoCellAnchor>
  <xdr:oneCellAnchor>
    <xdr:from>
      <xdr:col>12</xdr:col>
      <xdr:colOff>523875</xdr:colOff>
      <xdr:row>5</xdr:row>
      <xdr:rowOff>28575</xdr:rowOff>
    </xdr:from>
    <xdr:ext cx="2362200" cy="647700"/>
    <xdr:sp>
      <xdr:nvSpPr>
        <xdr:cNvPr id="4" name="Tekstvak 6"/>
        <xdr:cNvSpPr txBox="1">
          <a:spLocks noChangeArrowheads="1"/>
        </xdr:cNvSpPr>
      </xdr:nvSpPr>
      <xdr:spPr>
        <a:xfrm>
          <a:off x="7839075" y="1800225"/>
          <a:ext cx="2362200" cy="647700"/>
        </a:xfrm>
        <a:prstGeom prst="rect">
          <a:avLst/>
        </a:prstGeom>
        <a:noFill/>
        <a:ln w="9525" cmpd="sng">
          <a:noFill/>
        </a:ln>
      </xdr:spPr>
      <xdr:txBody>
        <a:bodyPr vertOverflow="clip" wrap="square"/>
        <a:p>
          <a:pPr algn="l">
            <a:defRPr/>
          </a:pPr>
          <a:r>
            <a:rPr lang="en-US" cap="none" sz="900" b="0" i="1" u="none" baseline="0">
              <a:solidFill>
                <a:srgbClr val="003366"/>
              </a:solidFill>
              <a:latin typeface="Calibri"/>
              <a:ea typeface="Calibri"/>
              <a:cs typeface="Calibri"/>
            </a:rPr>
            <a:t>Deze keuzehulp is in opdracht 
</a:t>
          </a:r>
          <a:r>
            <a:rPr lang="en-US" cap="none" sz="900" b="0" i="1" u="none" baseline="0">
              <a:solidFill>
                <a:srgbClr val="003366"/>
              </a:solidFill>
              <a:latin typeface="Calibri"/>
              <a:ea typeface="Calibri"/>
              <a:cs typeface="Calibri"/>
            </a:rPr>
            <a:t>van Cao-partijen ontwikkeld 
</a:t>
          </a:r>
          <a:r>
            <a:rPr lang="en-US" cap="none" sz="900" b="0" i="1" u="none" baseline="0">
              <a:solidFill>
                <a:srgbClr val="003366"/>
              </a:solidFill>
              <a:latin typeface="Calibri"/>
              <a:ea typeface="Calibri"/>
              <a:cs typeface="Calibri"/>
            </a:rPr>
            <a:t>door:</a:t>
          </a:r>
        </a:p>
      </xdr:txBody>
    </xdr:sp>
    <xdr:clientData/>
  </xdr:oneCellAnchor>
  <xdr:twoCellAnchor editAs="oneCell">
    <xdr:from>
      <xdr:col>0</xdr:col>
      <xdr:colOff>209550</xdr:colOff>
      <xdr:row>1</xdr:row>
      <xdr:rowOff>28575</xdr:rowOff>
    </xdr:from>
    <xdr:to>
      <xdr:col>14</xdr:col>
      <xdr:colOff>504825</xdr:colOff>
      <xdr:row>1</xdr:row>
      <xdr:rowOff>1143000</xdr:rowOff>
    </xdr:to>
    <xdr:pic>
      <xdr:nvPicPr>
        <xdr:cNvPr id="5" name="Afbeelding 7"/>
        <xdr:cNvPicPr preferRelativeResize="1">
          <a:picLocks noChangeAspect="1"/>
        </xdr:cNvPicPr>
      </xdr:nvPicPr>
      <xdr:blipFill>
        <a:blip r:embed="rId2"/>
        <a:stretch>
          <a:fillRect/>
        </a:stretch>
      </xdr:blipFill>
      <xdr:spPr>
        <a:xfrm>
          <a:off x="209550" y="28575"/>
          <a:ext cx="8829675" cy="1114425"/>
        </a:xfrm>
        <a:prstGeom prst="rect">
          <a:avLst/>
        </a:prstGeom>
        <a:noFill/>
        <a:ln w="9525" cmpd="sng">
          <a:noFill/>
        </a:ln>
      </xdr:spPr>
    </xdr:pic>
    <xdr:clientData/>
  </xdr:twoCellAnchor>
  <xdr:twoCellAnchor editAs="oneCell">
    <xdr:from>
      <xdr:col>13</xdr:col>
      <xdr:colOff>133350</xdr:colOff>
      <xdr:row>8</xdr:row>
      <xdr:rowOff>104775</xdr:rowOff>
    </xdr:from>
    <xdr:to>
      <xdr:col>14</xdr:col>
      <xdr:colOff>542925</xdr:colOff>
      <xdr:row>13</xdr:row>
      <xdr:rowOff>0</xdr:rowOff>
    </xdr:to>
    <xdr:pic>
      <xdr:nvPicPr>
        <xdr:cNvPr id="6" name="il_fi" descr="http://www.wifs.nl/besloten/webbeheer/logo%20pggm.jpg"/>
        <xdr:cNvPicPr preferRelativeResize="1">
          <a:picLocks noChangeAspect="1"/>
        </xdr:cNvPicPr>
      </xdr:nvPicPr>
      <xdr:blipFill>
        <a:blip r:embed="rId3"/>
        <a:stretch>
          <a:fillRect/>
        </a:stretch>
      </xdr:blipFill>
      <xdr:spPr>
        <a:xfrm>
          <a:off x="8058150" y="2305050"/>
          <a:ext cx="101917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561975</xdr:colOff>
      <xdr:row>0</xdr:row>
      <xdr:rowOff>0</xdr:rowOff>
    </xdr:from>
    <xdr:to>
      <xdr:col>9</xdr:col>
      <xdr:colOff>200025</xdr:colOff>
      <xdr:row>0</xdr:row>
      <xdr:rowOff>1114425</xdr:rowOff>
    </xdr:to>
    <xdr:pic>
      <xdr:nvPicPr>
        <xdr:cNvPr id="1" name="Afbeelding 3"/>
        <xdr:cNvPicPr preferRelativeResize="1">
          <a:picLocks noChangeAspect="1"/>
        </xdr:cNvPicPr>
      </xdr:nvPicPr>
      <xdr:blipFill>
        <a:blip r:embed="rId1"/>
        <a:stretch>
          <a:fillRect/>
        </a:stretch>
      </xdr:blipFill>
      <xdr:spPr>
        <a:xfrm>
          <a:off x="561975" y="0"/>
          <a:ext cx="8829675" cy="1114425"/>
        </a:xfrm>
        <a:prstGeom prst="rect">
          <a:avLst/>
        </a:prstGeom>
        <a:noFill/>
        <a:ln w="9525" cmpd="sng">
          <a:noFill/>
        </a:ln>
      </xdr:spPr>
    </xdr:pic>
    <xdr:clientData/>
  </xdr:twoCellAnchor>
  <xdr:twoCellAnchor>
    <xdr:from>
      <xdr:col>0</xdr:col>
      <xdr:colOff>552450</xdr:colOff>
      <xdr:row>3</xdr:row>
      <xdr:rowOff>76200</xdr:rowOff>
    </xdr:from>
    <xdr:to>
      <xdr:col>3</xdr:col>
      <xdr:colOff>1495425</xdr:colOff>
      <xdr:row>5</xdr:row>
      <xdr:rowOff>0</xdr:rowOff>
    </xdr:to>
    <xdr:sp>
      <xdr:nvSpPr>
        <xdr:cNvPr id="2" name="Tekstvak 4"/>
        <xdr:cNvSpPr txBox="1">
          <a:spLocks noChangeArrowheads="1"/>
        </xdr:cNvSpPr>
      </xdr:nvSpPr>
      <xdr:spPr>
        <a:xfrm>
          <a:off x="552450" y="1981200"/>
          <a:ext cx="5381625" cy="647700"/>
        </a:xfrm>
        <a:prstGeom prst="rect">
          <a:avLst/>
        </a:prstGeom>
        <a:noFill/>
        <a:ln w="9525" cmpd="sng">
          <a:noFill/>
        </a:ln>
      </xdr:spPr>
      <xdr:txBody>
        <a:bodyPr vertOverflow="clip" wrap="square"/>
        <a:p>
          <a:pPr algn="l">
            <a:defRPr/>
          </a:pPr>
          <a:r>
            <a:rPr lang="en-US" cap="none" sz="1100" b="1" i="0" u="none" baseline="0">
              <a:solidFill>
                <a:srgbClr val="003366"/>
              </a:solidFill>
              <a:latin typeface="Calibri"/>
              <a:ea typeface="Calibri"/>
              <a:cs typeface="Calibri"/>
            </a:rPr>
            <a:t>Om</a:t>
          </a:r>
          <a:r>
            <a:rPr lang="en-US" cap="none" sz="1100" b="1" i="0" u="none" baseline="0">
              <a:solidFill>
                <a:srgbClr val="003366"/>
              </a:solidFill>
              <a:latin typeface="Calibri"/>
              <a:ea typeface="Calibri"/>
              <a:cs typeface="Calibri"/>
            </a:rPr>
            <a:t> je PLB te kunnen berekenen*  is een aantal gegevens benodigd. 
</a:t>
          </a:r>
          <a:r>
            <a:rPr lang="en-US" cap="none" sz="1100" b="1" i="0" u="none" baseline="0">
              <a:solidFill>
                <a:srgbClr val="003366"/>
              </a:solidFill>
              <a:latin typeface="Calibri"/>
              <a:ea typeface="Calibri"/>
              <a:cs typeface="Calibri"/>
            </a:rPr>
            <a:t>Je kunt de gegevens hieronder invullen.</a:t>
          </a:r>
        </a:p>
      </xdr:txBody>
    </xdr:sp>
    <xdr:clientData/>
  </xdr:twoCellAnchor>
  <xdr:twoCellAnchor>
    <xdr:from>
      <xdr:col>1</xdr:col>
      <xdr:colOff>1266825</xdr:colOff>
      <xdr:row>23</xdr:row>
      <xdr:rowOff>9525</xdr:rowOff>
    </xdr:from>
    <xdr:to>
      <xdr:col>1</xdr:col>
      <xdr:colOff>2228850</xdr:colOff>
      <xdr:row>24</xdr:row>
      <xdr:rowOff>152400</xdr:rowOff>
    </xdr:to>
    <xdr:sp>
      <xdr:nvSpPr>
        <xdr:cNvPr id="3" name="AutoShape 9">
          <a:hlinkClick r:id="rId2"/>
        </xdr:cNvPr>
        <xdr:cNvSpPr>
          <a:spLocks/>
        </xdr:cNvSpPr>
      </xdr:nvSpPr>
      <xdr:spPr>
        <a:xfrm>
          <a:off x="1876425" y="6191250"/>
          <a:ext cx="962025" cy="333375"/>
        </a:xfrm>
        <a:prstGeom prst="roundRect">
          <a:avLst/>
        </a:prstGeom>
        <a:solidFill>
          <a:srgbClr val="B9CDE5"/>
        </a:solidFill>
        <a:ln w="9525" cmpd="sng">
          <a:noFill/>
        </a:ln>
      </xdr:spPr>
      <xdr:txBody>
        <a:bodyPr vertOverflow="clip" wrap="square" lIns="36576" tIns="18288" rIns="36576" bIns="18288" anchor="ctr"/>
        <a:p>
          <a:pPr algn="ctr">
            <a:defRPr/>
          </a:pPr>
          <a:r>
            <a:rPr lang="en-US" cap="none" sz="900" b="0" i="0" u="none" baseline="0">
              <a:solidFill>
                <a:srgbClr val="003366"/>
              </a:solidFill>
            </a:rPr>
            <a:t>&lt; vorige</a:t>
          </a:r>
        </a:p>
      </xdr:txBody>
    </xdr:sp>
    <xdr:clientData/>
  </xdr:twoCellAnchor>
  <xdr:twoCellAnchor>
    <xdr:from>
      <xdr:col>1</xdr:col>
      <xdr:colOff>2486025</xdr:colOff>
      <xdr:row>23</xdr:row>
      <xdr:rowOff>9525</xdr:rowOff>
    </xdr:from>
    <xdr:to>
      <xdr:col>2</xdr:col>
      <xdr:colOff>247650</xdr:colOff>
      <xdr:row>24</xdr:row>
      <xdr:rowOff>152400</xdr:rowOff>
    </xdr:to>
    <xdr:sp>
      <xdr:nvSpPr>
        <xdr:cNvPr id="4" name="AutoShape 9">
          <a:hlinkClick r:id="rId3"/>
        </xdr:cNvPr>
        <xdr:cNvSpPr>
          <a:spLocks/>
        </xdr:cNvSpPr>
      </xdr:nvSpPr>
      <xdr:spPr>
        <a:xfrm>
          <a:off x="3095625" y="6191250"/>
          <a:ext cx="981075" cy="333375"/>
        </a:xfrm>
        <a:prstGeom prst="roundRect">
          <a:avLst/>
        </a:prstGeom>
        <a:solidFill>
          <a:srgbClr val="B9CDE5"/>
        </a:solidFill>
        <a:ln w="9525" cmpd="sng">
          <a:noFill/>
        </a:ln>
      </xdr:spPr>
      <xdr:txBody>
        <a:bodyPr vertOverflow="clip" wrap="square" lIns="36576" tIns="18288" rIns="36576" bIns="18288" anchor="ctr"/>
        <a:p>
          <a:pPr algn="ctr">
            <a:defRPr/>
          </a:pPr>
          <a:r>
            <a:rPr lang="en-US" cap="none" sz="900" b="0" i="0" u="none" baseline="0">
              <a:solidFill>
                <a:srgbClr val="003366"/>
              </a:solidFill>
            </a:rPr>
            <a:t>volgende &gt;</a:t>
          </a:r>
        </a:p>
      </xdr:txBody>
    </xdr:sp>
    <xdr:clientData/>
  </xdr:twoCellAnchor>
  <xdr:twoCellAnchor>
    <xdr:from>
      <xdr:col>1</xdr:col>
      <xdr:colOff>0</xdr:colOff>
      <xdr:row>28</xdr:row>
      <xdr:rowOff>0</xdr:rowOff>
    </xdr:from>
    <xdr:to>
      <xdr:col>9</xdr:col>
      <xdr:colOff>171450</xdr:colOff>
      <xdr:row>31</xdr:row>
      <xdr:rowOff>76200</xdr:rowOff>
    </xdr:to>
    <xdr:sp>
      <xdr:nvSpPr>
        <xdr:cNvPr id="5" name="Tekstvak 7"/>
        <xdr:cNvSpPr txBox="1">
          <a:spLocks noChangeArrowheads="1"/>
        </xdr:cNvSpPr>
      </xdr:nvSpPr>
      <xdr:spPr>
        <a:xfrm>
          <a:off x="609600" y="7134225"/>
          <a:ext cx="8753475" cy="647700"/>
        </a:xfrm>
        <a:prstGeom prst="rect">
          <a:avLst/>
        </a:prstGeom>
        <a:noFill/>
        <a:ln w="9525" cmpd="sng">
          <a:noFill/>
        </a:ln>
      </xdr:spPr>
      <xdr:txBody>
        <a:bodyPr vertOverflow="clip" wrap="square"/>
        <a:p>
          <a:pPr algn="l">
            <a:defRPr/>
          </a:pPr>
          <a:r>
            <a:rPr lang="en-US" cap="none" sz="1100" b="1" i="0" u="none" baseline="0">
              <a:solidFill>
                <a:srgbClr val="003366"/>
              </a:solidFill>
              <a:latin typeface="Calibri"/>
              <a:ea typeface="Calibri"/>
              <a:cs typeface="Calibri"/>
            </a:rPr>
            <a:t>*</a:t>
          </a:r>
          <a:r>
            <a:rPr lang="en-US" cap="none" sz="1100" b="1" i="0" u="none" baseline="0">
              <a:solidFill>
                <a:srgbClr val="003366"/>
              </a:solidFill>
              <a:latin typeface="Calibri"/>
              <a:ea typeface="Calibri"/>
              <a:cs typeface="Calibri"/>
            </a:rPr>
            <a:t> </a:t>
          </a:r>
          <a:r>
            <a:rPr lang="en-US" cap="none" sz="1100" b="1" i="0" u="none" baseline="0">
              <a:solidFill>
                <a:srgbClr val="003366"/>
              </a:solidFill>
              <a:latin typeface="Calibri"/>
              <a:ea typeface="Calibri"/>
              <a:cs typeface="Calibri"/>
            </a:rPr>
            <a:t>Maak je gebruik van de overgangsregeling</a:t>
          </a:r>
          <a:r>
            <a:rPr lang="en-US" cap="none" sz="1100" b="1" i="0" u="none" baseline="0">
              <a:solidFill>
                <a:srgbClr val="003366"/>
              </a:solidFill>
              <a:latin typeface="Calibri"/>
              <a:ea typeface="Calibri"/>
              <a:cs typeface="Calibri"/>
            </a:rPr>
            <a:t> artikel 6.13 van de Cao Ziekenhuizen 2008-2009 (55-plus regeling)? Neem voor de berekening van je     
</a:t>
          </a:r>
          <a:r>
            <a:rPr lang="en-US" cap="none" sz="1100" b="1" i="0" u="none" baseline="0">
              <a:solidFill>
                <a:srgbClr val="003366"/>
              </a:solidFill>
              <a:latin typeface="Calibri"/>
              <a:ea typeface="Calibri"/>
              <a:cs typeface="Calibri"/>
            </a:rPr>
            <a:t>    PLB-rechten dan contact op met de afdeling Personeelszaken. De overige informatie in deze tool over het PLB is wel op jou van toepassing.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0</xdr:rowOff>
    </xdr:from>
    <xdr:to>
      <xdr:col>14</xdr:col>
      <xdr:colOff>352425</xdr:colOff>
      <xdr:row>0</xdr:row>
      <xdr:rowOff>1114425</xdr:rowOff>
    </xdr:to>
    <xdr:pic>
      <xdr:nvPicPr>
        <xdr:cNvPr id="1" name="Afbeelding 3"/>
        <xdr:cNvPicPr preferRelativeResize="1">
          <a:picLocks noChangeAspect="1"/>
        </xdr:cNvPicPr>
      </xdr:nvPicPr>
      <xdr:blipFill>
        <a:blip r:embed="rId1"/>
        <a:stretch>
          <a:fillRect/>
        </a:stretch>
      </xdr:blipFill>
      <xdr:spPr>
        <a:xfrm>
          <a:off x="581025" y="0"/>
          <a:ext cx="8829675" cy="1114425"/>
        </a:xfrm>
        <a:prstGeom prst="rect">
          <a:avLst/>
        </a:prstGeom>
        <a:noFill/>
        <a:ln w="9525" cmpd="sng">
          <a:noFill/>
        </a:ln>
      </xdr:spPr>
    </xdr:pic>
    <xdr:clientData/>
  </xdr:twoCellAnchor>
  <xdr:twoCellAnchor>
    <xdr:from>
      <xdr:col>1</xdr:col>
      <xdr:colOff>2047875</xdr:colOff>
      <xdr:row>30</xdr:row>
      <xdr:rowOff>152400</xdr:rowOff>
    </xdr:from>
    <xdr:to>
      <xdr:col>3</xdr:col>
      <xdr:colOff>19050</xdr:colOff>
      <xdr:row>32</xdr:row>
      <xdr:rowOff>123825</xdr:rowOff>
    </xdr:to>
    <xdr:sp>
      <xdr:nvSpPr>
        <xdr:cNvPr id="2" name="AutoShape 9">
          <a:hlinkClick r:id="rId2"/>
        </xdr:cNvPr>
        <xdr:cNvSpPr>
          <a:spLocks/>
        </xdr:cNvSpPr>
      </xdr:nvSpPr>
      <xdr:spPr>
        <a:xfrm>
          <a:off x="2657475" y="7086600"/>
          <a:ext cx="971550" cy="352425"/>
        </a:xfrm>
        <a:prstGeom prst="roundRect">
          <a:avLst/>
        </a:prstGeom>
        <a:solidFill>
          <a:srgbClr val="B9CDE5"/>
        </a:solidFill>
        <a:ln w="9525" cmpd="sng">
          <a:noFill/>
        </a:ln>
      </xdr:spPr>
      <xdr:txBody>
        <a:bodyPr vertOverflow="clip" wrap="square" lIns="36576" tIns="18288" rIns="36576" bIns="18288" anchor="ctr"/>
        <a:p>
          <a:pPr algn="ctr">
            <a:defRPr/>
          </a:pPr>
          <a:r>
            <a:rPr lang="en-US" cap="none" sz="900" b="0" i="0" u="none" baseline="0">
              <a:solidFill>
                <a:srgbClr val="003366"/>
              </a:solidFill>
            </a:rPr>
            <a:t>&lt; vorige</a:t>
          </a:r>
        </a:p>
      </xdr:txBody>
    </xdr:sp>
    <xdr:clientData/>
  </xdr:twoCellAnchor>
  <xdr:twoCellAnchor>
    <xdr:from>
      <xdr:col>3</xdr:col>
      <xdr:colOff>276225</xdr:colOff>
      <xdr:row>30</xdr:row>
      <xdr:rowOff>152400</xdr:rowOff>
    </xdr:from>
    <xdr:to>
      <xdr:col>5</xdr:col>
      <xdr:colOff>257175</xdr:colOff>
      <xdr:row>32</xdr:row>
      <xdr:rowOff>123825</xdr:rowOff>
    </xdr:to>
    <xdr:sp>
      <xdr:nvSpPr>
        <xdr:cNvPr id="3" name="AutoShape 9">
          <a:hlinkClick r:id="rId3"/>
        </xdr:cNvPr>
        <xdr:cNvSpPr>
          <a:spLocks/>
        </xdr:cNvSpPr>
      </xdr:nvSpPr>
      <xdr:spPr>
        <a:xfrm>
          <a:off x="3886200" y="7086600"/>
          <a:ext cx="971550" cy="352425"/>
        </a:xfrm>
        <a:prstGeom prst="roundRect">
          <a:avLst/>
        </a:prstGeom>
        <a:solidFill>
          <a:srgbClr val="B9CDE5"/>
        </a:solidFill>
        <a:ln w="9525" cmpd="sng">
          <a:noFill/>
        </a:ln>
      </xdr:spPr>
      <xdr:txBody>
        <a:bodyPr vertOverflow="clip" wrap="square" lIns="36576" tIns="18288" rIns="36576" bIns="18288" anchor="ctr"/>
        <a:p>
          <a:pPr algn="ctr">
            <a:defRPr/>
          </a:pPr>
          <a:r>
            <a:rPr lang="en-US" cap="none" sz="900" b="0" i="0" u="none" baseline="0">
              <a:solidFill>
                <a:srgbClr val="003366"/>
              </a:solidFill>
            </a:rPr>
            <a:t>volgende &gt;</a:t>
          </a:r>
        </a:p>
      </xdr:txBody>
    </xdr:sp>
    <xdr:clientData/>
  </xdr:twoCellAnchor>
  <xdr:twoCellAnchor>
    <xdr:from>
      <xdr:col>7</xdr:col>
      <xdr:colOff>161925</xdr:colOff>
      <xdr:row>20</xdr:row>
      <xdr:rowOff>123825</xdr:rowOff>
    </xdr:from>
    <xdr:to>
      <xdr:col>15</xdr:col>
      <xdr:colOff>19050</xdr:colOff>
      <xdr:row>38</xdr:row>
      <xdr:rowOff>38100</xdr:rowOff>
    </xdr:to>
    <xdr:graphicFrame>
      <xdr:nvGraphicFramePr>
        <xdr:cNvPr id="4" name="Grafiek 6"/>
        <xdr:cNvGraphicFramePr/>
      </xdr:nvGraphicFramePr>
      <xdr:xfrm>
        <a:off x="5753100" y="5181600"/>
        <a:ext cx="4200525" cy="3314700"/>
      </xdr:xfrm>
      <a:graphic>
        <a:graphicData uri="http://schemas.openxmlformats.org/drawingml/2006/chart">
          <c:chart xmlns:c="http://schemas.openxmlformats.org/drawingml/2006/chart" r:id="rId4"/>
        </a:graphicData>
      </a:graphic>
    </xdr:graphicFrame>
    <xdr:clientData/>
  </xdr:twoCellAnchor>
  <xdr:oneCellAnchor>
    <xdr:from>
      <xdr:col>0</xdr:col>
      <xdr:colOff>590550</xdr:colOff>
      <xdr:row>2</xdr:row>
      <xdr:rowOff>38100</xdr:rowOff>
    </xdr:from>
    <xdr:ext cx="8039100" cy="419100"/>
    <xdr:sp>
      <xdr:nvSpPr>
        <xdr:cNvPr id="5" name="Tekstvak 1"/>
        <xdr:cNvSpPr txBox="1">
          <a:spLocks noChangeArrowheads="1"/>
        </xdr:cNvSpPr>
      </xdr:nvSpPr>
      <xdr:spPr>
        <a:xfrm>
          <a:off x="590550" y="1838325"/>
          <a:ext cx="8039100" cy="419100"/>
        </a:xfrm>
        <a:prstGeom prst="rect">
          <a:avLst/>
        </a:prstGeom>
        <a:noFill/>
        <a:ln w="9525" cmpd="sng">
          <a:noFill/>
        </a:ln>
      </xdr:spPr>
      <xdr:txBody>
        <a:bodyPr vertOverflow="clip" wrap="square">
          <a:spAutoFit/>
        </a:bodyPr>
        <a:p>
          <a:pPr algn="l">
            <a:defRPr/>
          </a:pPr>
          <a:r>
            <a:rPr lang="en-US" cap="none" sz="1100" b="1" i="0" u="none" baseline="0">
              <a:solidFill>
                <a:srgbClr val="003366"/>
              </a:solidFill>
              <a:latin typeface="Calibri"/>
              <a:ea typeface="Calibri"/>
              <a:cs typeface="Calibri"/>
            </a:rPr>
            <a:t>Hoeveel PLB-uren ontvang</a:t>
          </a:r>
          <a:r>
            <a:rPr lang="en-US" cap="none" sz="1100" b="1" i="0" u="none" baseline="0">
              <a:solidFill>
                <a:srgbClr val="003366"/>
              </a:solidFill>
              <a:latin typeface="Calibri"/>
              <a:ea typeface="Calibri"/>
              <a:cs typeface="Calibri"/>
            </a:rPr>
            <a:t> je </a:t>
          </a:r>
          <a:r>
            <a:rPr lang="en-US" cap="none" sz="1100" b="1" i="0" u="none" baseline="0">
              <a:solidFill>
                <a:srgbClr val="003366"/>
              </a:solidFill>
              <a:latin typeface="Calibri"/>
              <a:ea typeface="Calibri"/>
              <a:cs typeface="Calibri"/>
            </a:rPr>
            <a:t>dit jaar en de jaren daarna*?  In onderstaand overzicht zie</a:t>
          </a:r>
          <a:r>
            <a:rPr lang="en-US" cap="none" sz="1100" b="1" i="0" u="none" baseline="0">
              <a:solidFill>
                <a:srgbClr val="003366"/>
              </a:solidFill>
              <a:latin typeface="Calibri"/>
              <a:ea typeface="Calibri"/>
              <a:cs typeface="Calibri"/>
            </a:rPr>
            <a:t> je</a:t>
          </a:r>
          <a:r>
            <a:rPr lang="en-US" cap="none" sz="1100" b="1" i="0" u="none" baseline="0">
              <a:solidFill>
                <a:srgbClr val="003366"/>
              </a:solidFill>
              <a:latin typeface="Calibri"/>
              <a:ea typeface="Calibri"/>
              <a:cs typeface="Calibri"/>
            </a:rPr>
            <a:t> per jaar hoeveel uren je krijgt toegekend. 
</a:t>
          </a:r>
          <a:r>
            <a:rPr lang="en-US" cap="none" sz="1100" b="0" i="0" u="none" baseline="0">
              <a:solidFill>
                <a:srgbClr val="003366"/>
              </a:solidFill>
              <a:latin typeface="Calibri"/>
              <a:ea typeface="Calibri"/>
              <a:cs typeface="Calibri"/>
            </a:rPr>
            <a:t>We gaan er van</a:t>
          </a:r>
          <a:r>
            <a:rPr lang="en-US" cap="none" sz="1100" b="0" i="0" u="none" baseline="0">
              <a:solidFill>
                <a:srgbClr val="003366"/>
              </a:solidFill>
              <a:latin typeface="Calibri"/>
              <a:ea typeface="Calibri"/>
              <a:cs typeface="Calibri"/>
            </a:rPr>
            <a:t> uit </a:t>
          </a:r>
          <a:r>
            <a:rPr lang="en-US" cap="none" sz="1100" b="0" i="0" u="none" baseline="0">
              <a:solidFill>
                <a:srgbClr val="003366"/>
              </a:solidFill>
              <a:latin typeface="Calibri"/>
              <a:ea typeface="Calibri"/>
              <a:cs typeface="Calibri"/>
            </a:rPr>
            <a:t>dat je huidige contractomvang per week ongewijzigd blijft en dat je een volledig jaar in dienst blijft bij</a:t>
          </a:r>
          <a:r>
            <a:rPr lang="en-US" cap="none" sz="1100" b="0" i="0" u="none" baseline="0">
              <a:solidFill>
                <a:srgbClr val="003366"/>
              </a:solidFill>
              <a:latin typeface="Calibri"/>
              <a:ea typeface="Calibri"/>
              <a:cs typeface="Calibri"/>
            </a:rPr>
            <a:t> je werkgever</a:t>
          </a:r>
          <a:r>
            <a:rPr lang="en-US" cap="none" sz="1100" b="0" i="0" u="none" baseline="0">
              <a:solidFill>
                <a:srgbClr val="003366"/>
              </a:solidFill>
              <a:latin typeface="Calibri"/>
              <a:ea typeface="Calibri"/>
              <a:cs typeface="Calibri"/>
            </a:rPr>
            <a: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4</xdr:row>
      <xdr:rowOff>85725</xdr:rowOff>
    </xdr:from>
    <xdr:to>
      <xdr:col>28</xdr:col>
      <xdr:colOff>9525</xdr:colOff>
      <xdr:row>10</xdr:row>
      <xdr:rowOff>752475</xdr:rowOff>
    </xdr:to>
    <xdr:graphicFrame>
      <xdr:nvGraphicFramePr>
        <xdr:cNvPr id="1" name="Grafiek 1"/>
        <xdr:cNvGraphicFramePr/>
      </xdr:nvGraphicFramePr>
      <xdr:xfrm>
        <a:off x="6791325" y="2847975"/>
        <a:ext cx="4667250" cy="2695575"/>
      </xdr:xfrm>
      <a:graphic>
        <a:graphicData uri="http://schemas.openxmlformats.org/drawingml/2006/chart">
          <c:chart xmlns:c="http://schemas.openxmlformats.org/drawingml/2006/chart" r:id="rId1"/>
        </a:graphicData>
      </a:graphic>
    </xdr:graphicFrame>
    <xdr:clientData/>
  </xdr:twoCellAnchor>
  <xdr:twoCellAnchor>
    <xdr:from>
      <xdr:col>11</xdr:col>
      <xdr:colOff>409575</xdr:colOff>
      <xdr:row>33</xdr:row>
      <xdr:rowOff>114300</xdr:rowOff>
    </xdr:from>
    <xdr:to>
      <xdr:col>15</xdr:col>
      <xdr:colOff>28575</xdr:colOff>
      <xdr:row>35</xdr:row>
      <xdr:rowOff>38100</xdr:rowOff>
    </xdr:to>
    <xdr:sp>
      <xdr:nvSpPr>
        <xdr:cNvPr id="2" name="AutoShape 9">
          <a:hlinkClick r:id="rId2"/>
        </xdr:cNvPr>
        <xdr:cNvSpPr>
          <a:spLocks/>
        </xdr:cNvSpPr>
      </xdr:nvSpPr>
      <xdr:spPr>
        <a:xfrm>
          <a:off x="5753100" y="8429625"/>
          <a:ext cx="990600" cy="295275"/>
        </a:xfrm>
        <a:prstGeom prst="roundRect">
          <a:avLst/>
        </a:prstGeom>
        <a:solidFill>
          <a:srgbClr val="B9CDE5"/>
        </a:solidFill>
        <a:ln w="9525" cmpd="sng">
          <a:noFill/>
        </a:ln>
      </xdr:spPr>
      <xdr:txBody>
        <a:bodyPr vertOverflow="clip" wrap="square" lIns="36576" tIns="18288" rIns="36576" bIns="18288" anchor="ctr"/>
        <a:p>
          <a:pPr algn="ctr">
            <a:defRPr/>
          </a:pPr>
          <a:r>
            <a:rPr lang="en-US" cap="none" sz="900" b="0" i="0" u="none" baseline="0">
              <a:solidFill>
                <a:srgbClr val="003366"/>
              </a:solidFill>
            </a:rPr>
            <a:t>&lt; vorige</a:t>
          </a:r>
        </a:p>
      </xdr:txBody>
    </xdr:sp>
    <xdr:clientData/>
  </xdr:twoCellAnchor>
  <xdr:twoCellAnchor>
    <xdr:from>
      <xdr:col>15</xdr:col>
      <xdr:colOff>142875</xdr:colOff>
      <xdr:row>33</xdr:row>
      <xdr:rowOff>95250</xdr:rowOff>
    </xdr:from>
    <xdr:to>
      <xdr:col>17</xdr:col>
      <xdr:colOff>438150</xdr:colOff>
      <xdr:row>35</xdr:row>
      <xdr:rowOff>38100</xdr:rowOff>
    </xdr:to>
    <xdr:sp>
      <xdr:nvSpPr>
        <xdr:cNvPr id="3" name="AutoShape 9">
          <a:hlinkClick r:id="rId3"/>
        </xdr:cNvPr>
        <xdr:cNvSpPr>
          <a:spLocks/>
        </xdr:cNvSpPr>
      </xdr:nvSpPr>
      <xdr:spPr>
        <a:xfrm>
          <a:off x="6858000" y="8429625"/>
          <a:ext cx="981075" cy="295275"/>
        </a:xfrm>
        <a:prstGeom prst="roundRect">
          <a:avLst/>
        </a:prstGeom>
        <a:solidFill>
          <a:srgbClr val="B9CDE5"/>
        </a:solidFill>
        <a:ln w="9525" cmpd="sng">
          <a:noFill/>
        </a:ln>
      </xdr:spPr>
      <xdr:txBody>
        <a:bodyPr vertOverflow="clip" wrap="square" lIns="36576" tIns="18288" rIns="36576" bIns="18288" anchor="ctr"/>
        <a:p>
          <a:pPr algn="ctr">
            <a:defRPr/>
          </a:pPr>
          <a:r>
            <a:rPr lang="en-US" cap="none" sz="900" b="0" i="0" u="none" baseline="0">
              <a:solidFill>
                <a:srgbClr val="003366"/>
              </a:solidFill>
            </a:rPr>
            <a:t>volgende &gt;</a:t>
          </a:r>
        </a:p>
      </xdr:txBody>
    </xdr:sp>
    <xdr:clientData/>
  </xdr:twoCellAnchor>
  <xdr:twoCellAnchor>
    <xdr:from>
      <xdr:col>0</xdr:col>
      <xdr:colOff>152400</xdr:colOff>
      <xdr:row>2</xdr:row>
      <xdr:rowOff>428625</xdr:rowOff>
    </xdr:from>
    <xdr:to>
      <xdr:col>28</xdr:col>
      <xdr:colOff>47625</xdr:colOff>
      <xdr:row>3</xdr:row>
      <xdr:rowOff>800100</xdr:rowOff>
    </xdr:to>
    <xdr:sp>
      <xdr:nvSpPr>
        <xdr:cNvPr id="4" name="Tekstvak 10"/>
        <xdr:cNvSpPr txBox="1">
          <a:spLocks noChangeArrowheads="1"/>
        </xdr:cNvSpPr>
      </xdr:nvSpPr>
      <xdr:spPr>
        <a:xfrm>
          <a:off x="152400" y="1828800"/>
          <a:ext cx="11344275" cy="828675"/>
        </a:xfrm>
        <a:prstGeom prst="rect">
          <a:avLst/>
        </a:prstGeom>
        <a:noFill/>
        <a:ln w="9525" cmpd="sng">
          <a:noFill/>
        </a:ln>
      </xdr:spPr>
      <xdr:txBody>
        <a:bodyPr vertOverflow="clip" wrap="square"/>
        <a:p>
          <a:pPr algn="l">
            <a:defRPr/>
          </a:pPr>
          <a:r>
            <a:rPr lang="en-US" cap="none" sz="1100" b="1" i="0" u="none" baseline="0">
              <a:solidFill>
                <a:srgbClr val="FFCC00"/>
              </a:solidFill>
              <a:latin typeface="Calibri"/>
              <a:ea typeface="Calibri"/>
              <a:cs typeface="Calibri"/>
            </a:rPr>
            <a:t>Verlofplannen 1
</a:t>
          </a:r>
          <a:r>
            <a:rPr lang="en-US" cap="none" sz="1100" b="1" i="0" u="none" baseline="0">
              <a:solidFill>
                <a:srgbClr val="003366"/>
              </a:solidFill>
              <a:latin typeface="Calibri"/>
              <a:ea typeface="Calibri"/>
              <a:cs typeface="Calibri"/>
            </a:rPr>
            <a:t>Met het PLB kun je voor betaalde vrije tijd sparen en die gebruiken op die momenten in je leven waar je hieraan behoefte hebt.  Op basis van het Werknemersplan PLB worden je plannen in overleg met je werkgever vormgegeven en vastgelegd. Wat zijn jouw plannen met het PLB? En kun je deze realiseren?  
</a:t>
          </a:r>
          <a:r>
            <a:rPr lang="en-US" cap="none" sz="1100" b="0" i="0" u="none" baseline="0">
              <a:solidFill>
                <a:srgbClr val="003366"/>
              </a:solidFill>
              <a:latin typeface="Calibri"/>
              <a:ea typeface="Calibri"/>
              <a:cs typeface="Calibri"/>
            </a:rPr>
            <a:t>Vul de onderstaande vragen in ( in het eerste vakje een aantal, in het tweede vakje de tijdseenheid) en kijk of je voldoende PLB hebt gespaard om betaald verlof te nemen  om je plan te realiseren.</a:t>
          </a:r>
        </a:p>
      </xdr:txBody>
    </xdr:sp>
    <xdr:clientData/>
  </xdr:twoCellAnchor>
  <xdr:twoCellAnchor>
    <xdr:from>
      <xdr:col>0</xdr:col>
      <xdr:colOff>152400</xdr:colOff>
      <xdr:row>9</xdr:row>
      <xdr:rowOff>571500</xdr:rowOff>
    </xdr:from>
    <xdr:to>
      <xdr:col>14</xdr:col>
      <xdr:colOff>19050</xdr:colOff>
      <xdr:row>10</xdr:row>
      <xdr:rowOff>676275</xdr:rowOff>
    </xdr:to>
    <xdr:sp>
      <xdr:nvSpPr>
        <xdr:cNvPr id="5" name="Tekstvak 11"/>
        <xdr:cNvSpPr txBox="1">
          <a:spLocks noChangeArrowheads="1"/>
        </xdr:cNvSpPr>
      </xdr:nvSpPr>
      <xdr:spPr>
        <a:xfrm>
          <a:off x="152400" y="4133850"/>
          <a:ext cx="6515100" cy="1333500"/>
        </a:xfrm>
        <a:prstGeom prst="rect">
          <a:avLst/>
        </a:prstGeom>
        <a:noFill/>
        <a:ln w="9525" cmpd="sng">
          <a:noFill/>
        </a:ln>
      </xdr:spPr>
      <xdr:txBody>
        <a:bodyPr vertOverflow="clip" wrap="square"/>
        <a:p>
          <a:pPr algn="l">
            <a:defRPr/>
          </a:pPr>
          <a:r>
            <a:rPr lang="en-US" cap="none" sz="1100" b="1" i="0" u="none" baseline="0">
              <a:solidFill>
                <a:srgbClr val="FFCC00"/>
              </a:solidFill>
              <a:latin typeface="Calibri"/>
              <a:ea typeface="Calibri"/>
              <a:cs typeface="Calibri"/>
            </a:rPr>
            <a:t>Verlofplannen 2
</a:t>
          </a:r>
          <a:r>
            <a:rPr lang="en-US" cap="none" sz="1100" b="1" i="0" u="none" baseline="0">
              <a:solidFill>
                <a:srgbClr val="003366"/>
              </a:solidFill>
              <a:latin typeface="Calibri"/>
              <a:ea typeface="Calibri"/>
              <a:cs typeface="Calibri"/>
            </a:rPr>
            <a:t>Heb je van de afgelopen jaren nog PLB-verlof staan? Of heb je nog meer PLB-plannen? Of wil je misschien PLB-verlof gebruiken voor het meerkeuzesysteem arbeidsvoorwaarden (MKSA)? Vul dan  hieronder in: 
</a:t>
          </a:r>
          <a:r>
            <a:rPr lang="en-US" cap="none" sz="1100" b="0" i="0" u="none" baseline="0">
              <a:solidFill>
                <a:srgbClr val="003366"/>
              </a:solidFill>
              <a:latin typeface="Calibri"/>
              <a:ea typeface="Calibri"/>
              <a:cs typeface="Calibri"/>
            </a:rPr>
            <a:t>bij restant: het jouw  bekende PLB-saldo in uren uit de voorgaande jaren
</a:t>
          </a:r>
          <a:r>
            <a:rPr lang="en-US" cap="none" sz="1100" b="0" i="0" u="none" baseline="0">
              <a:solidFill>
                <a:srgbClr val="003366"/>
              </a:solidFill>
              <a:latin typeface="Calibri"/>
              <a:ea typeface="Calibri"/>
              <a:cs typeface="Calibri"/>
            </a:rPr>
            <a:t>bij opname: het aantal uren dat je wilt gaan opnemen
</a:t>
          </a:r>
          <a:r>
            <a:rPr lang="en-US" cap="none" sz="1100" b="0" i="0" u="none" baseline="0">
              <a:solidFill>
                <a:srgbClr val="003366"/>
              </a:solidFill>
              <a:latin typeface="Calibri"/>
              <a:ea typeface="Calibri"/>
              <a:cs typeface="Calibri"/>
            </a:rPr>
            <a:t>bij inleg MKSA:  het aantal uren die je  verruilt voor de aanschaf van een fiets etc. 
</a:t>
          </a:r>
          <a:r>
            <a:rPr lang="en-US" cap="none" sz="1100" b="1" i="0" u="none" baseline="0">
              <a:solidFill>
                <a:srgbClr val="003366"/>
              </a:solidFill>
              <a:latin typeface="Calibri"/>
              <a:ea typeface="Calibri"/>
              <a:cs typeface="Calibri"/>
            </a:rPr>
            <a:t>En kijk dan of je je plannen kunt realiseren!
</a:t>
          </a:r>
        </a:p>
      </xdr:txBody>
    </xdr:sp>
    <xdr:clientData/>
  </xdr:twoCellAnchor>
  <xdr:twoCellAnchor editAs="oneCell">
    <xdr:from>
      <xdr:col>0</xdr:col>
      <xdr:colOff>200025</xdr:colOff>
      <xdr:row>0</xdr:row>
      <xdr:rowOff>9525</xdr:rowOff>
    </xdr:from>
    <xdr:to>
      <xdr:col>21</xdr:col>
      <xdr:colOff>257175</xdr:colOff>
      <xdr:row>0</xdr:row>
      <xdr:rowOff>1133475</xdr:rowOff>
    </xdr:to>
    <xdr:pic>
      <xdr:nvPicPr>
        <xdr:cNvPr id="6" name="Afbeelding 14"/>
        <xdr:cNvPicPr preferRelativeResize="1">
          <a:picLocks noChangeAspect="1"/>
        </xdr:cNvPicPr>
      </xdr:nvPicPr>
      <xdr:blipFill>
        <a:blip r:embed="rId4"/>
        <a:stretch>
          <a:fillRect/>
        </a:stretch>
      </xdr:blipFill>
      <xdr:spPr>
        <a:xfrm>
          <a:off x="200025" y="9525"/>
          <a:ext cx="8829675" cy="1123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4</xdr:row>
      <xdr:rowOff>95250</xdr:rowOff>
    </xdr:from>
    <xdr:to>
      <xdr:col>1</xdr:col>
      <xdr:colOff>1114425</xdr:colOff>
      <xdr:row>7</xdr:row>
      <xdr:rowOff>638175</xdr:rowOff>
    </xdr:to>
    <xdr:pic>
      <xdr:nvPicPr>
        <xdr:cNvPr id="1" name="il_fi" descr="https://www.pggm.nl/PublishingImages/iconen/pggm_vermogensbeheer.gif"/>
        <xdr:cNvPicPr preferRelativeResize="1">
          <a:picLocks noChangeAspect="1"/>
        </xdr:cNvPicPr>
      </xdr:nvPicPr>
      <xdr:blipFill>
        <a:blip r:embed="rId1"/>
        <a:srcRect l="22999" r="18499"/>
        <a:stretch>
          <a:fillRect/>
        </a:stretch>
      </xdr:blipFill>
      <xdr:spPr>
        <a:xfrm>
          <a:off x="228600" y="1657350"/>
          <a:ext cx="1114425" cy="1028700"/>
        </a:xfrm>
        <a:prstGeom prst="rect">
          <a:avLst/>
        </a:prstGeom>
        <a:noFill/>
        <a:ln w="9525" cmpd="sng">
          <a:noFill/>
        </a:ln>
      </xdr:spPr>
    </xdr:pic>
    <xdr:clientData/>
  </xdr:twoCellAnchor>
  <xdr:twoCellAnchor>
    <xdr:from>
      <xdr:col>11</xdr:col>
      <xdr:colOff>409575</xdr:colOff>
      <xdr:row>19</xdr:row>
      <xdr:rowOff>95250</xdr:rowOff>
    </xdr:from>
    <xdr:to>
      <xdr:col>15</xdr:col>
      <xdr:colOff>28575</xdr:colOff>
      <xdr:row>21</xdr:row>
      <xdr:rowOff>38100</xdr:rowOff>
    </xdr:to>
    <xdr:sp>
      <xdr:nvSpPr>
        <xdr:cNvPr id="2" name="AutoShape 9">
          <a:hlinkClick r:id="rId2"/>
        </xdr:cNvPr>
        <xdr:cNvSpPr>
          <a:spLocks/>
        </xdr:cNvSpPr>
      </xdr:nvSpPr>
      <xdr:spPr>
        <a:xfrm>
          <a:off x="5962650" y="4286250"/>
          <a:ext cx="1114425" cy="295275"/>
        </a:xfrm>
        <a:prstGeom prst="roundRect">
          <a:avLst/>
        </a:prstGeom>
        <a:solidFill>
          <a:srgbClr val="B9CDE5"/>
        </a:solidFill>
        <a:ln w="9525" cmpd="sng">
          <a:noFill/>
        </a:ln>
      </xdr:spPr>
      <xdr:txBody>
        <a:bodyPr vertOverflow="clip" wrap="square" lIns="36576" tIns="18288" rIns="36576" bIns="18288" anchor="ctr"/>
        <a:p>
          <a:pPr algn="ctr">
            <a:defRPr/>
          </a:pPr>
          <a:r>
            <a:rPr lang="en-US" cap="none" sz="900" b="0" i="0" u="none" baseline="0">
              <a:solidFill>
                <a:srgbClr val="003366"/>
              </a:solidFill>
            </a:rPr>
            <a:t>&lt; vorige</a:t>
          </a:r>
        </a:p>
      </xdr:txBody>
    </xdr:sp>
    <xdr:clientData/>
  </xdr:twoCellAnchor>
  <xdr:twoCellAnchor>
    <xdr:from>
      <xdr:col>15</xdr:col>
      <xdr:colOff>142875</xdr:colOff>
      <xdr:row>19</xdr:row>
      <xdr:rowOff>95250</xdr:rowOff>
    </xdr:from>
    <xdr:to>
      <xdr:col>17</xdr:col>
      <xdr:colOff>438150</xdr:colOff>
      <xdr:row>21</xdr:row>
      <xdr:rowOff>38100</xdr:rowOff>
    </xdr:to>
    <xdr:sp>
      <xdr:nvSpPr>
        <xdr:cNvPr id="3" name="AutoShape 9">
          <a:hlinkClick r:id="rId3"/>
        </xdr:cNvPr>
        <xdr:cNvSpPr>
          <a:spLocks/>
        </xdr:cNvSpPr>
      </xdr:nvSpPr>
      <xdr:spPr>
        <a:xfrm>
          <a:off x="7191375" y="4286250"/>
          <a:ext cx="1047750" cy="295275"/>
        </a:xfrm>
        <a:prstGeom prst="roundRect">
          <a:avLst/>
        </a:prstGeom>
        <a:solidFill>
          <a:srgbClr val="B9CDE5"/>
        </a:solidFill>
        <a:ln w="9525" cmpd="sng">
          <a:noFill/>
        </a:ln>
      </xdr:spPr>
      <xdr:txBody>
        <a:bodyPr vertOverflow="clip" wrap="square" lIns="36576" tIns="18288" rIns="36576" bIns="18288" anchor="ctr"/>
        <a:p>
          <a:pPr algn="ctr">
            <a:defRPr/>
          </a:pPr>
          <a:r>
            <a:rPr lang="en-US" cap="none" sz="900" b="0" i="0" u="none" baseline="0">
              <a:solidFill>
                <a:srgbClr val="003366"/>
              </a:solidFill>
            </a:rPr>
            <a:t>volgende &gt;</a:t>
          </a:r>
        </a:p>
      </xdr:txBody>
    </xdr:sp>
    <xdr:clientData/>
  </xdr:twoCellAnchor>
  <xdr:twoCellAnchor>
    <xdr:from>
      <xdr:col>0</xdr:col>
      <xdr:colOff>142875</xdr:colOff>
      <xdr:row>2</xdr:row>
      <xdr:rowOff>0</xdr:rowOff>
    </xdr:from>
    <xdr:to>
      <xdr:col>15</xdr:col>
      <xdr:colOff>276225</xdr:colOff>
      <xdr:row>2</xdr:row>
      <xdr:rowOff>0</xdr:rowOff>
    </xdr:to>
    <xdr:sp>
      <xdr:nvSpPr>
        <xdr:cNvPr id="4" name="Tekstvak 5"/>
        <xdr:cNvSpPr txBox="1">
          <a:spLocks noChangeArrowheads="1"/>
        </xdr:cNvSpPr>
      </xdr:nvSpPr>
      <xdr:spPr>
        <a:xfrm>
          <a:off x="142875" y="1400175"/>
          <a:ext cx="7181850" cy="0"/>
        </a:xfrm>
        <a:prstGeom prst="rect">
          <a:avLst/>
        </a:prstGeom>
        <a:noFill/>
        <a:ln w="9525" cmpd="sng">
          <a:noFill/>
        </a:ln>
      </xdr:spPr>
      <xdr:txBody>
        <a:bodyPr vertOverflow="clip" wrap="square"/>
        <a:p>
          <a:pPr algn="l">
            <a:defRPr/>
          </a:pPr>
          <a:r>
            <a:rPr lang="en-US" cap="none" sz="1100" b="1" i="0" u="none" baseline="0">
              <a:solidFill>
                <a:srgbClr val="003366"/>
              </a:solidFill>
              <a:latin typeface="Calibri"/>
              <a:ea typeface="Calibri"/>
              <a:cs typeface="Calibri"/>
            </a:rPr>
            <a:t>Met  het PLB spaart u voor betaalde vrije tijd om deze gedurende uw loopbaan op te nemen. Bijvoorbeeld om tijdelijk minder te werken of om gedurende een periode helemaal  vrij te zijn.  Wat zijn jouw plannen met het PLB? En kunt u deze realiseren?  
</a:t>
          </a:r>
          <a:r>
            <a:rPr lang="en-US" cap="none" sz="1100" b="0" i="0" u="none" baseline="0">
              <a:solidFill>
                <a:srgbClr val="003366"/>
              </a:solidFill>
              <a:latin typeface="Calibri"/>
              <a:ea typeface="Calibri"/>
              <a:cs typeface="Calibri"/>
            </a:rPr>
            <a:t>Vul de onderstaande vragen in en kijk of u u voldoende PLB hebt gespaard om betaald vrij te nemen  om uw plan te realiseren.</a:t>
          </a:r>
        </a:p>
      </xdr:txBody>
    </xdr:sp>
    <xdr:clientData/>
  </xdr:twoCellAnchor>
  <xdr:twoCellAnchor>
    <xdr:from>
      <xdr:col>0</xdr:col>
      <xdr:colOff>200025</xdr:colOff>
      <xdr:row>2</xdr:row>
      <xdr:rowOff>0</xdr:rowOff>
    </xdr:from>
    <xdr:to>
      <xdr:col>15</xdr:col>
      <xdr:colOff>381000</xdr:colOff>
      <xdr:row>2</xdr:row>
      <xdr:rowOff>0</xdr:rowOff>
    </xdr:to>
    <xdr:sp>
      <xdr:nvSpPr>
        <xdr:cNvPr id="5" name="Tekstvak 6"/>
        <xdr:cNvSpPr txBox="1">
          <a:spLocks noChangeArrowheads="1"/>
        </xdr:cNvSpPr>
      </xdr:nvSpPr>
      <xdr:spPr>
        <a:xfrm>
          <a:off x="200025" y="1400175"/>
          <a:ext cx="7229475" cy="0"/>
        </a:xfrm>
        <a:prstGeom prst="rect">
          <a:avLst/>
        </a:prstGeom>
        <a:noFill/>
        <a:ln w="9525" cmpd="sng">
          <a:noFill/>
        </a:ln>
      </xdr:spPr>
      <xdr:txBody>
        <a:bodyPr vertOverflow="clip" wrap="square"/>
        <a:p>
          <a:pPr algn="l">
            <a:defRPr/>
          </a:pPr>
          <a:r>
            <a:rPr lang="en-US" cap="none" sz="1100" b="1" i="0" u="none" baseline="0">
              <a:solidFill>
                <a:srgbClr val="003366"/>
              </a:solidFill>
              <a:latin typeface="Calibri"/>
              <a:ea typeface="Calibri"/>
              <a:cs typeface="Calibri"/>
            </a:rPr>
            <a:t>Heb je van de afgelopen jaren nog PLB-verlof staan? Of heb je nog meer PLB-plannen? Of wil je mischien PLB-verlof gebruiken voor het meerkeuzesysteem arbeidsvoorwaarden? Vul dan  hieronder in: 
</a:t>
          </a:r>
          <a:r>
            <a:rPr lang="en-US" cap="none" sz="1100" b="0" i="0" u="none" baseline="0">
              <a:solidFill>
                <a:srgbClr val="003366"/>
              </a:solidFill>
              <a:latin typeface="Calibri"/>
              <a:ea typeface="Calibri"/>
              <a:cs typeface="Calibri"/>
            </a:rPr>
            <a:t>bij restant: de jouw  bekende uren uit de voorgaande jaren
</a:t>
          </a:r>
          <a:r>
            <a:rPr lang="en-US" cap="none" sz="1100" b="0" i="0" u="none" baseline="0">
              <a:solidFill>
                <a:srgbClr val="003366"/>
              </a:solidFill>
              <a:latin typeface="Calibri"/>
              <a:ea typeface="Calibri"/>
              <a:cs typeface="Calibri"/>
            </a:rPr>
            <a:t>bij opname: de uren die je wilt gaan opnemen
</a:t>
          </a:r>
          <a:r>
            <a:rPr lang="en-US" cap="none" sz="1100" b="0" i="0" u="none" baseline="0">
              <a:solidFill>
                <a:srgbClr val="003366"/>
              </a:solidFill>
              <a:latin typeface="Calibri"/>
              <a:ea typeface="Calibri"/>
              <a:cs typeface="Calibri"/>
            </a:rPr>
            <a:t>bij inleg MKS:  de uren die je wilt gaan uitruilen voor een fiets etc.
</a:t>
          </a:r>
        </a:p>
      </xdr:txBody>
    </xdr:sp>
    <xdr:clientData/>
  </xdr:twoCellAnchor>
  <xdr:twoCellAnchor>
    <xdr:from>
      <xdr:col>1</xdr:col>
      <xdr:colOff>1066800</xdr:colOff>
      <xdr:row>1</xdr:row>
      <xdr:rowOff>114300</xdr:rowOff>
    </xdr:from>
    <xdr:to>
      <xdr:col>21</xdr:col>
      <xdr:colOff>438150</xdr:colOff>
      <xdr:row>9</xdr:row>
      <xdr:rowOff>266700</xdr:rowOff>
    </xdr:to>
    <xdr:sp>
      <xdr:nvSpPr>
        <xdr:cNvPr id="6" name="Tekstvak 7"/>
        <xdr:cNvSpPr txBox="1">
          <a:spLocks noChangeArrowheads="1"/>
        </xdr:cNvSpPr>
      </xdr:nvSpPr>
      <xdr:spPr>
        <a:xfrm>
          <a:off x="1295400" y="1304925"/>
          <a:ext cx="8277225" cy="1962150"/>
        </a:xfrm>
        <a:prstGeom prst="rect">
          <a:avLst/>
        </a:prstGeom>
        <a:noFill/>
        <a:ln w="9525" cmpd="sng">
          <a:noFill/>
        </a:ln>
      </xdr:spPr>
      <xdr:txBody>
        <a:bodyPr vertOverflow="clip" wrap="square"/>
        <a:p>
          <a:pPr algn="l">
            <a:defRPr/>
          </a:pPr>
          <a:r>
            <a:rPr lang="en-US" cap="none" sz="2400" b="1" i="0" u="none" baseline="0">
              <a:solidFill>
                <a:srgbClr val="003366"/>
              </a:solidFill>
              <a:latin typeface="Calibri"/>
              <a:ea typeface="Calibri"/>
              <a:cs typeface="Calibri"/>
            </a:rPr>
            <a:t>Wat is de waarde van mijn PLB-tegoed?
</a:t>
          </a:r>
          <a:r>
            <a:rPr lang="en-US" cap="none" sz="1100" b="0" i="0" u="none" baseline="0">
              <a:solidFill>
                <a:srgbClr val="003366"/>
              </a:solidFill>
              <a:latin typeface="Calibri"/>
              <a:ea typeface="Calibri"/>
              <a:cs typeface="Calibri"/>
            </a:rPr>
            <a:t>De waarde van je PLB-verlof volgt de waarde van je salaris. Anders gezegd: als je meer gaat verdienen, word je verlof ook meer waard. Hieronder wordt een indicatie van de waarde van je PLB-verlof gegeven. Daarbij wordt uitgegaan van een aantal aannames voor wat betreft Cao- verhogingen en dergelijke.  In de waardebepaling hebben we je opnamewensen uit tabblad "Mijn opname" als vertrekpunt genomen.
</a:t>
          </a:r>
          <a:r>
            <a:rPr lang="en-US" cap="none" sz="1100" b="0" i="0" u="none" baseline="0">
              <a:solidFill>
                <a:srgbClr val="003366"/>
              </a:solidFill>
              <a:latin typeface="Calibri"/>
              <a:ea typeface="Calibri"/>
              <a:cs typeface="Calibri"/>
            </a:rPr>
            <a:t>
</a:t>
          </a:r>
          <a:r>
            <a:rPr lang="en-US" cap="none" sz="1100" b="1" i="1" u="none" baseline="0">
              <a:solidFill>
                <a:srgbClr val="003366"/>
              </a:solidFill>
              <a:latin typeface="Calibri"/>
              <a:ea typeface="Calibri"/>
              <a:cs typeface="Calibri"/>
            </a:rPr>
            <a:t>LET OP! </a:t>
          </a:r>
          <a:r>
            <a:rPr lang="en-US" cap="none" sz="1100" b="0" i="1" u="none" baseline="0">
              <a:solidFill>
                <a:srgbClr val="003366"/>
              </a:solidFill>
              <a:latin typeface="Calibri"/>
              <a:ea typeface="Calibri"/>
              <a:cs typeface="Calibri"/>
            </a:rPr>
            <a:t>De waarde bepaling is indicatief en gebaseerd op je opgegeven salaris. Je kunt hier geen rechten aan ontlenen. </a:t>
          </a:r>
          <a:r>
            <a:rPr lang="en-US" cap="none" sz="1100" b="0" i="1" u="none" baseline="0">
              <a:solidFill>
                <a:srgbClr val="000000"/>
              </a:solidFill>
              <a:latin typeface="Calibri"/>
              <a:ea typeface="Calibri"/>
              <a:cs typeface="Calibri"/>
            </a:rPr>
            <a:t> 
</a:t>
          </a:r>
          <a:r>
            <a:rPr lang="en-US" cap="none" sz="1100" b="0" i="0" u="none" baseline="0">
              <a:solidFill>
                <a:srgbClr val="003366"/>
              </a:solidFill>
              <a:latin typeface="Calibri"/>
              <a:ea typeface="Calibri"/>
              <a:cs typeface="Calibri"/>
            </a:rPr>
            <a:t>
</a:t>
          </a:r>
          <a:r>
            <a:rPr lang="en-US" cap="none" sz="1100" b="0" i="1" u="none" baseline="0">
              <a:solidFill>
                <a:srgbClr val="003366"/>
              </a:solidFill>
              <a:latin typeface="Calibri"/>
              <a:ea typeface="Calibri"/>
              <a:cs typeface="Calibri"/>
            </a:rPr>
            <a:t>Het PLB wordt in beginsel gebruikt voor bestedingsdoelen in tijd. Uitbetalen van je jaarlijkse opbouw van PLB-verlof kan een onderdeel zijn van je Werknemersplan PLB. De werknemer kan niet worden verplicht tot uitbetaling van deze uren. Uitbetaling van het volledige tegoed vindt wel plaats bij een uitdiensttreding, tenzij je afspreekt met je werkgever dat er een overdracht van je PLB-tegoed plaatsvindt naar je nieuwe ziekenhuiswerkgever. Het moet dan wel gaan om een tegoed van ten minste 50 PLB-uren. </a:t>
          </a:r>
        </a:p>
      </xdr:txBody>
    </xdr:sp>
    <xdr:clientData/>
  </xdr:twoCellAnchor>
  <xdr:twoCellAnchor editAs="oneCell">
    <xdr:from>
      <xdr:col>1</xdr:col>
      <xdr:colOff>0</xdr:colOff>
      <xdr:row>0</xdr:row>
      <xdr:rowOff>9525</xdr:rowOff>
    </xdr:from>
    <xdr:to>
      <xdr:col>19</xdr:col>
      <xdr:colOff>581025</xdr:colOff>
      <xdr:row>0</xdr:row>
      <xdr:rowOff>1133475</xdr:rowOff>
    </xdr:to>
    <xdr:pic>
      <xdr:nvPicPr>
        <xdr:cNvPr id="7" name="Afbeelding 8"/>
        <xdr:cNvPicPr preferRelativeResize="1">
          <a:picLocks noChangeAspect="1"/>
        </xdr:cNvPicPr>
      </xdr:nvPicPr>
      <xdr:blipFill>
        <a:blip r:embed="rId4"/>
        <a:stretch>
          <a:fillRect/>
        </a:stretch>
      </xdr:blipFill>
      <xdr:spPr>
        <a:xfrm>
          <a:off x="228600" y="9525"/>
          <a:ext cx="8820150" cy="1123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571500</xdr:colOff>
      <xdr:row>11</xdr:row>
      <xdr:rowOff>9525</xdr:rowOff>
    </xdr:from>
    <xdr:ext cx="13306425" cy="7381875"/>
    <xdr:sp>
      <xdr:nvSpPr>
        <xdr:cNvPr id="1" name="Tekstvak 4"/>
        <xdr:cNvSpPr txBox="1">
          <a:spLocks noChangeArrowheads="1"/>
        </xdr:cNvSpPr>
      </xdr:nvSpPr>
      <xdr:spPr>
        <a:xfrm>
          <a:off x="571500" y="2314575"/>
          <a:ext cx="13306425" cy="7381875"/>
        </a:xfrm>
        <a:prstGeom prst="rect">
          <a:avLst/>
        </a:prstGeom>
        <a:noFill/>
        <a:ln w="9525" cmpd="sng">
          <a:noFill/>
        </a:ln>
      </xdr:spPr>
      <xdr:txBody>
        <a:bodyPr vertOverflow="clip" wrap="square"/>
        <a:p>
          <a:pPr algn="l">
            <a:defRPr/>
          </a:pPr>
          <a:r>
            <a:rPr lang="en-US" cap="none" sz="1400" b="1" i="0" u="none" baseline="0">
              <a:solidFill>
                <a:srgbClr val="003366"/>
              </a:solidFill>
              <a:latin typeface="Calibri"/>
              <a:ea typeface="Calibri"/>
              <a:cs typeface="Calibri"/>
            </a:rPr>
            <a:t>De cao-partijen hebben in de Cao Ziekenhuizen de spelregels vastgelegd die de werkgever en de werknemer bij het PLB moeten hanteren.  
</a:t>
          </a:r>
          <a:r>
            <a:rPr lang="en-US" cap="none" sz="1400" b="1" i="0" u="none" baseline="0">
              <a:solidFill>
                <a:srgbClr val="003366"/>
              </a:solidFill>
              <a:latin typeface="Calibri"/>
              <a:ea typeface="Calibri"/>
              <a:cs typeface="Calibri"/>
            </a:rPr>
            <a:t>De meest gestelde vragen over deze spelregels tref je hieronder aan.
</a:t>
          </a:r>
          <a:r>
            <a:rPr lang="en-US" cap="none" sz="1100" b="0" i="0" u="none" baseline="0">
              <a:solidFill>
                <a:srgbClr val="000000"/>
              </a:solidFill>
              <a:latin typeface="Calibri"/>
              <a:ea typeface="Calibri"/>
              <a:cs typeface="Calibri"/>
            </a:rPr>
            <a:t>
</a:t>
          </a:r>
          <a:r>
            <a:rPr lang="en-US" cap="none" sz="1100" b="1" i="1" u="none" baseline="0">
              <a:solidFill>
                <a:srgbClr val="003366"/>
              </a:solidFill>
              <a:latin typeface="Calibri"/>
              <a:ea typeface="Calibri"/>
              <a:cs typeface="Calibri"/>
            </a:rPr>
            <a:t>Wat is het PLB?
</a:t>
          </a:r>
          <a:r>
            <a:rPr lang="en-US" cap="none" sz="1100" b="0" i="0" u="none" baseline="0">
              <a:solidFill>
                <a:srgbClr val="003366"/>
              </a:solidFill>
              <a:latin typeface="Calibri"/>
              <a:ea typeface="Calibri"/>
              <a:cs typeface="Calibri"/>
            </a:rPr>
            <a:t>Naast je vakantie-uren en wettelijke verlofvormen, ontvang je een persoonlijk levensfasebudget voor bestedingsdoelen in tijd.</a:t>
          </a:r>
          <a:r>
            <a:rPr lang="en-US" cap="none" sz="1100" b="0" i="0" u="none" baseline="0">
              <a:solidFill>
                <a:srgbClr val="003366"/>
              </a:solidFill>
              <a:latin typeface="Calibri"/>
              <a:ea typeface="Calibri"/>
              <a:cs typeface="Calibri"/>
            </a:rPr>
            <a:t> I</a:t>
          </a:r>
          <a:r>
            <a:rPr lang="en-US" cap="none" sz="1100" b="0" i="0" u="none" baseline="0">
              <a:solidFill>
                <a:srgbClr val="003366"/>
              </a:solidFill>
              <a:latin typeface="Calibri"/>
              <a:ea typeface="Calibri"/>
              <a:cs typeface="Calibri"/>
            </a:rPr>
            <a:t>n overleg kan dit budget</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ook in geld of aan scholing worden besteed. 
</a:t>
          </a:r>
          <a:r>
            <a:rPr lang="en-US" cap="none" sz="1100" b="0" i="0" u="none" baseline="0">
              <a:solidFill>
                <a:srgbClr val="003366"/>
              </a:solidFill>
              <a:latin typeface="Calibri"/>
              <a:ea typeface="Calibri"/>
              <a:cs typeface="Calibri"/>
            </a:rPr>
            <a:t>Het PLB-budget bedraagt jaarlijks 57 uur bij een volledig</a:t>
          </a:r>
          <a:r>
            <a:rPr lang="en-US" cap="none" sz="1100" b="0" i="0" u="none" baseline="0">
              <a:solidFill>
                <a:srgbClr val="003366"/>
              </a:solidFill>
              <a:latin typeface="Calibri"/>
              <a:ea typeface="Calibri"/>
              <a:cs typeface="Calibri"/>
            </a:rPr>
            <a:t> dienstverband</a:t>
          </a:r>
          <a:r>
            <a:rPr lang="en-US" cap="none" sz="1100" b="0" i="0" u="none" baseline="0">
              <a:solidFill>
                <a:srgbClr val="003366"/>
              </a:solidFill>
              <a:latin typeface="Calibri"/>
              <a:ea typeface="Calibri"/>
              <a:cs typeface="Calibri"/>
            </a:rPr>
            <a:t>. Het PLB kent geen verjaringstermijn. 
</a:t>
          </a:r>
          <a:r>
            <a:rPr lang="en-US" cap="none" sz="1100" b="1" i="1" u="none" baseline="0">
              <a:solidFill>
                <a:srgbClr val="003366"/>
              </a:solidFill>
              <a:latin typeface="Calibri"/>
              <a:ea typeface="Calibri"/>
              <a:cs typeface="Calibri"/>
            </a:rPr>
            <a:t>Voor wie geldt het PLB?
</a:t>
          </a:r>
          <a:r>
            <a:rPr lang="en-US" cap="none" sz="1100" b="0" i="0" u="none" baseline="0">
              <a:solidFill>
                <a:srgbClr val="003366"/>
              </a:solidFill>
              <a:latin typeface="Calibri"/>
              <a:ea typeface="Calibri"/>
              <a:cs typeface="Calibri"/>
            </a:rPr>
            <a:t>Voor alle  medewerkers op wie de Cao Ziekenhuizen van toepassing is.
</a:t>
          </a:r>
          <a:r>
            <a:rPr lang="en-US" cap="none" sz="1100" b="1" i="1" u="none" baseline="0">
              <a:solidFill>
                <a:srgbClr val="003366"/>
              </a:solidFill>
              <a:latin typeface="Calibri"/>
              <a:ea typeface="Calibri"/>
              <a:cs typeface="Calibri"/>
            </a:rPr>
            <a:t>Wanneer en waarvoor mag ik mijn PLB opnemen?
</a:t>
          </a:r>
          <a:r>
            <a:rPr lang="en-US" cap="none" sz="1100" b="0" i="0" u="none" baseline="0">
              <a:solidFill>
                <a:srgbClr val="003366"/>
              </a:solidFill>
              <a:latin typeface="Calibri"/>
              <a:ea typeface="Calibri"/>
              <a:cs typeface="Calibri"/>
            </a:rPr>
            <a:t>Je kunt naar eigen inzicht en wensen jouw PLB opnemen. Je maakt een </a:t>
          </a:r>
          <a:r>
            <a:rPr lang="en-US" cap="none" sz="1100" b="0" i="1" u="none" baseline="0">
              <a:solidFill>
                <a:srgbClr val="003366"/>
              </a:solidFill>
              <a:latin typeface="Calibri"/>
              <a:ea typeface="Calibri"/>
              <a:cs typeface="Calibri"/>
            </a:rPr>
            <a:t>Werknemersplan PLB </a:t>
          </a:r>
          <a:r>
            <a:rPr lang="en-US" cap="none" sz="1100" b="0" i="0" u="none" baseline="0">
              <a:solidFill>
                <a:srgbClr val="003366"/>
              </a:solidFill>
              <a:latin typeface="Calibri"/>
              <a:ea typeface="Calibri"/>
              <a:cs typeface="Calibri"/>
            </a:rPr>
            <a:t>waarin je een gemotiveerd voorstel doet voor de inzet van je PLB-uren. Dit plan wordt in overleg met je leidinggevende</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vastgesteld. In je plan geef je aan hoe je je PLB-uren wilt gebruiken op</a:t>
          </a:r>
          <a:r>
            <a:rPr lang="en-US" cap="none" sz="1100" b="0" i="0" u="none" baseline="0">
              <a:solidFill>
                <a:srgbClr val="003366"/>
              </a:solidFill>
              <a:latin typeface="Calibri"/>
              <a:ea typeface="Calibri"/>
              <a:cs typeface="Calibri"/>
            </a:rPr>
            <a:t> een wijze die bijdraagt aan het op een plezierige en gezonde wijze  kunnen blijven verrichten van je werkzaamheden. Nu en in de toekomst. 
</a:t>
          </a:r>
          <a:r>
            <a:rPr lang="en-US" cap="none" sz="1100" b="0" i="0" u="none" baseline="0">
              <a:solidFill>
                <a:srgbClr val="003366"/>
              </a:solidFill>
              <a:latin typeface="Calibri"/>
              <a:ea typeface="Calibri"/>
              <a:cs typeface="Calibri"/>
            </a:rPr>
            <a:t>Je werknemersplan</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wordt jaarlijks besproken in het jaargesprek</a:t>
          </a:r>
          <a:r>
            <a:rPr lang="en-US" cap="none" sz="1100" b="0" i="0" u="none" baseline="0">
              <a:solidFill>
                <a:srgbClr val="003366"/>
              </a:solidFill>
              <a:latin typeface="Calibri"/>
              <a:ea typeface="Calibri"/>
              <a:cs typeface="Calibri"/>
            </a:rPr>
            <a:t> waarin de afspraken worden vastgesteld. </a:t>
          </a:r>
          <a:r>
            <a:rPr lang="en-US" cap="none" sz="1100" b="1" i="0" u="none" baseline="0">
              <a:solidFill>
                <a:srgbClr val="003366"/>
              </a:solidFill>
              <a:latin typeface="Calibri"/>
              <a:ea typeface="Calibri"/>
              <a:cs typeface="Calibri"/>
            </a:rPr>
            <a:t>Inspiratie opdoen voor  je plan?</a:t>
          </a:r>
          <a:r>
            <a:rPr lang="en-US" cap="none" sz="1100" b="0" i="0" u="none" baseline="0">
              <a:solidFill>
                <a:srgbClr val="003366"/>
              </a:solidFill>
              <a:latin typeface="Calibri"/>
              <a:ea typeface="Calibri"/>
              <a:cs typeface="Calibri"/>
            </a:rPr>
            <a:t>  Klik op de button "voorbeelden"</a:t>
          </a:r>
          <a:r>
            <a:rPr lang="en-US" cap="none" sz="1100" b="0" i="0" u="none" baseline="0">
              <a:solidFill>
                <a:srgbClr val="003366"/>
              </a:solidFill>
              <a:latin typeface="Calibri"/>
              <a:ea typeface="Calibri"/>
              <a:cs typeface="Calibri"/>
            </a:rPr>
            <a:t> hiernaast.</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Je werkgever stemt in met je keuze voor opname van je PLB, tenzij er sprake is van zwaarwegend bedrijfsbelang. </a:t>
          </a:r>
          <a:r>
            <a:rPr lang="en-US" cap="none" sz="1100" b="0" i="0" u="none" baseline="0">
              <a:solidFill>
                <a:srgbClr val="000000"/>
              </a:solidFill>
              <a:latin typeface="Calibri"/>
              <a:ea typeface="Calibri"/>
              <a:cs typeface="Calibri"/>
            </a:rPr>
            <a:t> </a:t>
          </a:r>
          <a:r>
            <a:rPr lang="en-US" cap="none" sz="1100" b="0" i="0" u="none" baseline="0">
              <a:solidFill>
                <a:srgbClr val="003366"/>
              </a:solidFill>
              <a:latin typeface="Calibri"/>
              <a:ea typeface="Calibri"/>
              <a:cs typeface="Calibri"/>
            </a:rPr>
            <a:t>Dit wordt jaarlijks in het jaargesprek afgesproken</a:t>
          </a:r>
          <a:r>
            <a:rPr lang="en-US" cap="none" sz="1100" b="0" i="0" u="none" baseline="0">
              <a:solidFill>
                <a:srgbClr val="000000"/>
              </a:solidFill>
              <a:latin typeface="Calibri"/>
              <a:ea typeface="Calibri"/>
              <a:cs typeface="Calibri"/>
            </a:rPr>
            <a:t>. </a:t>
          </a:r>
          <a:r>
            <a:rPr lang="en-US" cap="none" sz="1100" b="0" i="0" u="none" baseline="0">
              <a:solidFill>
                <a:srgbClr val="003366"/>
              </a:solidFill>
              <a:latin typeface="Calibri"/>
              <a:ea typeface="Calibri"/>
              <a:cs typeface="Calibri"/>
            </a:rPr>
            <a:t>Op jouw  verzoek kan jaarlijks het opgebouwde PLB-budget worden ingezet in het meerkeuzesysteem arbeidsvoorwaarden van je werkgever. 
</a:t>
          </a:r>
          <a:r>
            <a:rPr lang="en-US" cap="none" sz="1100" b="1" i="1" u="none" baseline="0">
              <a:solidFill>
                <a:srgbClr val="003366"/>
              </a:solidFill>
              <a:latin typeface="Calibri"/>
              <a:ea typeface="Calibri"/>
              <a:cs typeface="Calibri"/>
            </a:rPr>
            <a:t>Mag ik mijn PLB-uren meenemen als ik ergens anders ga werken?
</a:t>
          </a:r>
          <a:r>
            <a:rPr lang="en-US" cap="none" sz="1100" b="0" i="0" u="none" baseline="0">
              <a:solidFill>
                <a:srgbClr val="003366"/>
              </a:solidFill>
              <a:latin typeface="Calibri"/>
              <a:ea typeface="Calibri"/>
              <a:cs typeface="Calibri"/>
            </a:rPr>
            <a:t>Als je bij een ander ziekenhuis gaat werken</a:t>
          </a:r>
          <a:r>
            <a:rPr lang="en-US" cap="none" sz="1100" b="0" i="0" u="none" baseline="0">
              <a:solidFill>
                <a:srgbClr val="003366"/>
              </a:solidFill>
              <a:latin typeface="Calibri"/>
              <a:ea typeface="Calibri"/>
              <a:cs typeface="Calibri"/>
            </a:rPr>
            <a:t> (waar ook de Cao Ziekenhuizen van toepassing is) </a:t>
          </a:r>
          <a:r>
            <a:rPr lang="en-US" cap="none" sz="1100" b="0" i="0" u="none" baseline="0">
              <a:solidFill>
                <a:srgbClr val="003366"/>
              </a:solidFill>
              <a:latin typeface="Calibri"/>
              <a:ea typeface="Calibri"/>
              <a:cs typeface="Calibri"/>
            </a:rPr>
            <a:t> kun je de uren meenemen. Je dient over ten minste 50 PLB-uren te beschikken en hiervoor een verzoek in te dienen bij je huidige werkgever. In overleg</a:t>
          </a:r>
          <a:r>
            <a:rPr lang="en-US" cap="none" sz="1100" b="0" i="0" u="none" baseline="0">
              <a:solidFill>
                <a:srgbClr val="003366"/>
              </a:solidFill>
              <a:latin typeface="Calibri"/>
              <a:ea typeface="Calibri"/>
              <a:cs typeface="Calibri"/>
            </a:rPr>
            <a:t> kan je uiteraard ook de uren opnemen of laten uitbetalen.</a:t>
          </a:r>
          <a:r>
            <a:rPr lang="en-US" cap="none" sz="1100" b="0" i="0" u="none" baseline="0">
              <a:solidFill>
                <a:srgbClr val="003366"/>
              </a:solidFill>
              <a:latin typeface="Calibri"/>
              <a:ea typeface="Calibri"/>
              <a:cs typeface="Calibri"/>
            </a:rPr>
            <a:t>
</a:t>
          </a:r>
          <a:r>
            <a:rPr lang="en-US" cap="none" sz="1100" b="1" i="1" u="none" baseline="0">
              <a:solidFill>
                <a:srgbClr val="003366"/>
              </a:solidFill>
              <a:latin typeface="Calibri"/>
              <a:ea typeface="Calibri"/>
              <a:cs typeface="Calibri"/>
            </a:rPr>
            <a:t>Wat gebeurt er met mijn PLB als ik stop met werken?
</a:t>
          </a:r>
          <a:r>
            <a:rPr lang="en-US" cap="none" sz="1100" b="0" i="0" u="none" baseline="0">
              <a:solidFill>
                <a:srgbClr val="003366"/>
              </a:solidFill>
              <a:latin typeface="Calibri"/>
              <a:ea typeface="Calibri"/>
              <a:cs typeface="Calibri"/>
            </a:rPr>
            <a:t>Aan het einde van het dienstverband worden de gespaarde uren door je</a:t>
          </a:r>
          <a:r>
            <a:rPr lang="en-US" cap="none" sz="1100" b="0" i="0" u="none" baseline="0">
              <a:solidFill>
                <a:srgbClr val="003366"/>
              </a:solidFill>
              <a:latin typeface="Calibri"/>
              <a:ea typeface="Calibri"/>
              <a:cs typeface="Calibri"/>
            </a:rPr>
            <a:t> werkgever uitbetaald. Bij uitbetaling van het opgebouwde budget bedraagt de waarde je dan geldende uurloon.</a:t>
          </a:r>
          <a:r>
            <a:rPr lang="en-US" cap="none" sz="1100" b="0" i="0" u="none" baseline="0">
              <a:solidFill>
                <a:srgbClr val="003366"/>
              </a:solidFill>
              <a:latin typeface="Calibri"/>
              <a:ea typeface="Calibri"/>
              <a:cs typeface="Calibri"/>
            </a:rPr>
            <a:t>
</a:t>
          </a:r>
          <a:r>
            <a:rPr lang="en-US" cap="none" sz="1100" b="1" i="1" u="none" baseline="0">
              <a:solidFill>
                <a:srgbClr val="003366"/>
              </a:solidFill>
              <a:latin typeface="Calibri"/>
              <a:ea typeface="Calibri"/>
              <a:cs typeface="Calibri"/>
            </a:rPr>
            <a:t>Mag ik mijn PLB-uren omzetten in geld?
</a:t>
          </a:r>
          <a:r>
            <a:rPr lang="en-US" cap="none" sz="1100" b="0" i="0" u="none" baseline="0">
              <a:solidFill>
                <a:srgbClr val="003366"/>
              </a:solidFill>
              <a:latin typeface="Calibri"/>
              <a:ea typeface="Calibri"/>
              <a:cs typeface="Calibri"/>
            </a:rPr>
            <a:t>Hoewel de PLB-uren bedoeld zijn om je</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 zgn. duurzame inzetbaarheid te bevorderen, is op jouw verzoek een uitbetaling van de </a:t>
          </a:r>
          <a:r>
            <a:rPr lang="en-US" cap="none" sz="1100" b="0" i="0" u="sng" baseline="0">
              <a:solidFill>
                <a:srgbClr val="003366"/>
              </a:solidFill>
              <a:latin typeface="Calibri"/>
              <a:ea typeface="Calibri"/>
              <a:cs typeface="Calibri"/>
            </a:rPr>
            <a:t>jaarlijkse-opbouw</a:t>
          </a:r>
          <a:r>
            <a:rPr lang="en-US" cap="none" sz="1100" b="0" i="0" u="sng"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van PLB-uren mogelijk. Van een verplichting daartoe kan geen sprake zijn. De waarde van een opgebouwd uur bedraagt je  uurloon op het moment van de afkoop.
</a:t>
          </a:r>
          <a:r>
            <a:rPr lang="en-US" cap="none" sz="1100" b="1" i="1" u="none" baseline="0">
              <a:solidFill>
                <a:srgbClr val="003366"/>
              </a:solidFill>
              <a:latin typeface="Calibri"/>
              <a:ea typeface="Calibri"/>
              <a:cs typeface="Calibri"/>
            </a:rPr>
            <a:t>Hoeveel PLB-uren krijg ik (jaarlijks)?
</a:t>
          </a:r>
          <a:r>
            <a:rPr lang="en-US" cap="none" sz="1100" b="0" i="0" u="none" baseline="0">
              <a:solidFill>
                <a:srgbClr val="003366"/>
              </a:solidFill>
              <a:latin typeface="Calibri"/>
              <a:ea typeface="Calibri"/>
              <a:cs typeface="Calibri"/>
            </a:rPr>
            <a:t>Het PLB wordt uitgedrukt in uren voor een voltijd werknemer. Voor een deeltijd werknemer wordt dit naar evenredigheid van het dienstverband vastgesteld. Er geldt een overgangsregeling voor 
</a:t>
          </a:r>
          <a:r>
            <a:rPr lang="en-US" cap="none" sz="1100" b="0" i="0" u="none" baseline="0">
              <a:solidFill>
                <a:srgbClr val="003366"/>
              </a:solidFill>
              <a:latin typeface="Calibri"/>
              <a:ea typeface="Calibri"/>
              <a:cs typeface="Calibri"/>
            </a:rPr>
            <a:t>werknemers die op 31 december 2009 45 jaar of ouder waren.  De tekst van de overgangsregeling tref je hier aan door op de button "overgangsregeling"</a:t>
          </a:r>
          <a:r>
            <a:rPr lang="en-US" cap="none" sz="1100" b="0" i="0" u="none" baseline="0">
              <a:solidFill>
                <a:srgbClr val="003366"/>
              </a:solidFill>
              <a:latin typeface="Calibri"/>
              <a:ea typeface="Calibri"/>
              <a:cs typeface="Calibri"/>
            </a:rPr>
            <a:t> te klikken.</a:t>
          </a:r>
          <a:r>
            <a:rPr lang="en-US" cap="none" sz="1100" b="0" i="0" u="none" baseline="0">
              <a:solidFill>
                <a:srgbClr val="003366"/>
              </a:solidFill>
              <a:latin typeface="Calibri"/>
              <a:ea typeface="Calibri"/>
              <a:cs typeface="Calibri"/>
            </a:rPr>
            <a:t> 
</a:t>
          </a:r>
          <a:r>
            <a:rPr lang="en-US" cap="none" sz="1100" b="1" i="1" u="none" baseline="0">
              <a:solidFill>
                <a:srgbClr val="003366"/>
              </a:solidFill>
              <a:latin typeface="Calibri"/>
              <a:ea typeface="Calibri"/>
              <a:cs typeface="Calibri"/>
            </a:rPr>
            <a:t>Hoe weet ik hoeveel uren ik nu exact</a:t>
          </a:r>
          <a:r>
            <a:rPr lang="en-US" cap="none" sz="1100" b="1" i="1" u="none" baseline="0">
              <a:solidFill>
                <a:srgbClr val="003366"/>
              </a:solidFill>
              <a:latin typeface="Calibri"/>
              <a:ea typeface="Calibri"/>
              <a:cs typeface="Calibri"/>
            </a:rPr>
            <a:t> </a:t>
          </a:r>
          <a:r>
            <a:rPr lang="en-US" cap="none" sz="1100" b="1" i="1" u="none" baseline="0">
              <a:solidFill>
                <a:srgbClr val="003366"/>
              </a:solidFill>
              <a:latin typeface="Calibri"/>
              <a:ea typeface="Calibri"/>
              <a:cs typeface="Calibri"/>
            </a:rPr>
            <a:t>heb?
</a:t>
          </a:r>
          <a:r>
            <a:rPr lang="en-US" cap="none" sz="1100" b="0" i="0" u="none" baseline="0">
              <a:solidFill>
                <a:srgbClr val="003366"/>
              </a:solidFill>
              <a:latin typeface="Calibri"/>
              <a:ea typeface="Calibri"/>
              <a:cs typeface="Calibri"/>
            </a:rPr>
            <a:t>Dit is afhankelijk van je leeftijd,</a:t>
          </a:r>
          <a:r>
            <a:rPr lang="en-US" cap="none" sz="1100" b="0" i="0" u="none" baseline="0">
              <a:solidFill>
                <a:srgbClr val="003366"/>
              </a:solidFill>
              <a:latin typeface="Calibri"/>
              <a:ea typeface="Calibri"/>
              <a:cs typeface="Calibri"/>
            </a:rPr>
            <a:t> de (overgangs)regeling die voor jou van toepassing is </a:t>
          </a:r>
          <a:r>
            <a:rPr lang="en-US" cap="none" sz="1100" b="0" i="0" u="none" baseline="0">
              <a:solidFill>
                <a:srgbClr val="003366"/>
              </a:solidFill>
              <a:latin typeface="Calibri"/>
              <a:ea typeface="Calibri"/>
              <a:cs typeface="Calibri"/>
            </a:rPr>
            <a:t>en het aantal jaren dat je in dienst bent. Je werkgever voert de PLB-administratie</a:t>
          </a:r>
          <a:r>
            <a:rPr lang="en-US" cap="none" sz="1100" b="0" i="0" u="none" baseline="0">
              <a:solidFill>
                <a:srgbClr val="003366"/>
              </a:solidFill>
              <a:latin typeface="Calibri"/>
              <a:ea typeface="Calibri"/>
              <a:cs typeface="Calibri"/>
            </a:rPr>
            <a:t> uit.</a:t>
          </a:r>
          <a:r>
            <a:rPr lang="en-US" cap="none" sz="1100" b="0" i="0" u="none" baseline="0">
              <a:solidFill>
                <a:srgbClr val="003366"/>
              </a:solidFill>
              <a:latin typeface="Calibri"/>
              <a:ea typeface="Calibri"/>
              <a:cs typeface="Calibri"/>
            </a:rPr>
            <a:t> Je leidinggevende of de afdeling Personeelszaken kan je hierover meer informatie geven.
</a:t>
          </a:r>
          <a:r>
            <a:rPr lang="en-US" cap="none" sz="1100" b="1" i="1" u="none" baseline="0">
              <a:solidFill>
                <a:srgbClr val="003366"/>
              </a:solidFill>
              <a:latin typeface="Calibri"/>
              <a:ea typeface="Calibri"/>
              <a:cs typeface="Calibri"/>
            </a:rPr>
            <a:t>Kan ik al</a:t>
          </a:r>
          <a:r>
            <a:rPr lang="en-US" cap="none" sz="1100" b="1" i="1" u="none" baseline="0">
              <a:solidFill>
                <a:srgbClr val="003366"/>
              </a:solidFill>
              <a:latin typeface="Calibri"/>
              <a:ea typeface="Calibri"/>
              <a:cs typeface="Calibri"/>
            </a:rPr>
            <a:t> mijn opgespaarde PLB-uren opnemen voorafgaand aan mijn pensioen?</a:t>
          </a:r>
          <a:r>
            <a:rPr lang="en-US" cap="none" sz="1100" b="1" i="1"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In het Werknemersplan PLB kan worden afgesproken dat, gedurende een periode van maximaal 50 weken voorafgaande aan de pensioen/ AOW-gerechtigde leeftijd, PLB-verlof aaneengesloten</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en</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volledig wordt opgenomen. Is een dergelijke afspraak niet gemaakt, dan kan je voorafgaand aan je pensioen/AOW-gerechtigde leeftijd PLB-verlof opnemen voor ten hoogste de helft van je arbeidsduur van het voorafgaande kalenderjaar waarin je dit verlof wilt opnemen.
</a:t>
          </a:r>
          <a:r>
            <a:rPr lang="en-US" cap="none" sz="1100" b="1" i="1" u="none" baseline="0">
              <a:solidFill>
                <a:srgbClr val="003366"/>
              </a:solidFill>
              <a:latin typeface="Calibri"/>
              <a:ea typeface="Calibri"/>
              <a:cs typeface="Calibri"/>
            </a:rPr>
            <a:t>Krijg ik PLB-toeslag bij overwerk?
</a:t>
          </a:r>
          <a:r>
            <a:rPr lang="en-US" cap="none" sz="1100" b="0" i="0" u="none" baseline="0">
              <a:solidFill>
                <a:srgbClr val="003366"/>
              </a:solidFill>
              <a:latin typeface="Calibri"/>
              <a:ea typeface="Calibri"/>
              <a:cs typeface="Calibri"/>
            </a:rPr>
            <a:t>De werknemer die in deeltijd werkt en incidenteel overwerkt, ontvangt in beginsel de PLB-tijd over de extra gewerkte uren in de vorm van een toeslag op zijn uurloon. 
</a:t>
          </a:r>
          <a:r>
            <a:rPr lang="en-US" cap="none" sz="1100" b="1" i="0" u="none" baseline="0">
              <a:solidFill>
                <a:srgbClr val="003366"/>
              </a:solidFill>
              <a:latin typeface="Calibri"/>
              <a:ea typeface="Calibri"/>
              <a:cs typeface="Calibri"/>
            </a:rPr>
            <a:t>Welke waarde heeft mijn PLB-verlof?
</a:t>
          </a:r>
          <a:r>
            <a:rPr lang="en-US" cap="none" sz="1100" b="0" i="0" u="none" baseline="0">
              <a:solidFill>
                <a:srgbClr val="003366"/>
              </a:solidFill>
              <a:latin typeface="Calibri"/>
              <a:ea typeface="Calibri"/>
              <a:cs typeface="Calibri"/>
            </a:rPr>
            <a:t>De waarde van verlof in tijdsparen stijgt telkens mee met je loonontwikkeling vanaf het moment van de opbouw van het verlof. Periodieken, cao-verhoging en eventuele promoties worden in 
</a:t>
          </a:r>
          <a:r>
            <a:rPr lang="en-US" cap="none" sz="1100" b="0" i="0" u="none" baseline="0">
              <a:solidFill>
                <a:srgbClr val="003366"/>
              </a:solidFill>
              <a:latin typeface="Calibri"/>
              <a:ea typeface="Calibri"/>
              <a:cs typeface="Calibri"/>
            </a:rPr>
            <a:t>de waardeberekening meegenomen. De waarde van je verlof groeit dus met je uurloon mee.
</a:t>
          </a:r>
          <a:r>
            <a:rPr lang="en-US" cap="none" sz="1100" b="1" i="1" u="none" baseline="0">
              <a:solidFill>
                <a:srgbClr val="003366"/>
              </a:solidFill>
              <a:latin typeface="Calibri"/>
              <a:ea typeface="Calibri"/>
              <a:cs typeface="Calibri"/>
            </a:rPr>
            <a:t>Waar kan ik meer informatie krijgen</a:t>
          </a:r>
          <a:r>
            <a:rPr lang="en-US" cap="none" sz="1100" b="1" i="1" u="none" baseline="0">
              <a:solidFill>
                <a:srgbClr val="003366"/>
              </a:solidFill>
              <a:latin typeface="Calibri"/>
              <a:ea typeface="Calibri"/>
              <a:cs typeface="Calibri"/>
            </a:rPr>
            <a:t> over het PLB?
</a:t>
          </a:r>
          <a:r>
            <a:rPr lang="en-US" cap="none" sz="1100" b="0" i="0" u="none" baseline="0">
              <a:solidFill>
                <a:srgbClr val="003366"/>
              </a:solidFill>
              <a:latin typeface="Calibri"/>
              <a:ea typeface="Calibri"/>
              <a:cs typeface="Calibri"/>
            </a:rPr>
            <a:t>Op de site  </a:t>
          </a:r>
          <a:r>
            <a:rPr lang="en-US" cap="none" sz="1100" b="0" i="1" u="none" baseline="0">
              <a:solidFill>
                <a:srgbClr val="003366"/>
              </a:solidFill>
              <a:latin typeface="Calibri"/>
              <a:ea typeface="Calibri"/>
              <a:cs typeface="Calibri"/>
            </a:rPr>
            <a:t>Mijn PLB </a:t>
          </a:r>
          <a:r>
            <a:rPr lang="en-US" cap="none" sz="1100" b="0" i="0" u="none" baseline="0">
              <a:solidFill>
                <a:srgbClr val="003366"/>
              </a:solidFill>
              <a:latin typeface="Calibri"/>
              <a:ea typeface="Calibri"/>
              <a:cs typeface="Calibri"/>
            </a:rPr>
            <a:t>van de Stichting Arbeidsmarkt Ziekenhuizen (StAZ) tref je allerlei handige informatie aan over  het PLB. Door te klikken op de button "</a:t>
          </a:r>
          <a:r>
            <a:rPr lang="en-US" cap="none" sz="1100" b="0" i="1" u="none" baseline="0">
              <a:solidFill>
                <a:srgbClr val="003366"/>
              </a:solidFill>
              <a:latin typeface="Calibri"/>
              <a:ea typeface="Calibri"/>
              <a:cs typeface="Calibri"/>
            </a:rPr>
            <a:t>mijn PLB</a:t>
          </a:r>
          <a:r>
            <a:rPr lang="en-US" cap="none" sz="1100" b="0" i="0" u="none" baseline="0">
              <a:solidFill>
                <a:srgbClr val="003366"/>
              </a:solidFill>
              <a:latin typeface="Calibri"/>
              <a:ea typeface="Calibri"/>
              <a:cs typeface="Calibri"/>
            </a:rPr>
            <a:t>" kom  je op de site.
</a:t>
          </a:r>
          <a:r>
            <a:rPr lang="en-US" cap="none" sz="1100" b="0" i="0" u="none" baseline="0">
              <a:solidFill>
                <a:srgbClr val="003366"/>
              </a:solidFill>
              <a:latin typeface="Calibri"/>
              <a:ea typeface="Calibri"/>
              <a:cs typeface="Calibri"/>
            </a:rPr>
            <a:t>En verder kun je natuurlijk terecht bij je afdeling Personeelszaken of één van de vakbonden die partij  is bij de Cao Ziekenhuizen. 
</a:t>
          </a:r>
          <a:r>
            <a:rPr lang="en-US" cap="none" sz="1100" b="1" i="0" u="none" baseline="0">
              <a:solidFill>
                <a:srgbClr val="003366"/>
              </a:solidFill>
              <a:latin typeface="Calibri"/>
              <a:ea typeface="Calibri"/>
              <a:cs typeface="Calibri"/>
            </a:rPr>
            <a:t>De  Cao-regels nalezen? </a:t>
          </a:r>
          <a:r>
            <a:rPr lang="en-US" cap="none" sz="1100" b="0" i="0" u="none" baseline="0">
              <a:solidFill>
                <a:srgbClr val="003366"/>
              </a:solidFill>
              <a:latin typeface="Calibri"/>
              <a:ea typeface="Calibri"/>
              <a:cs typeface="Calibri"/>
            </a:rPr>
            <a:t>Klik dan op  de button "CAO Z" die hiernaast staat: 
</a:t>
          </a:r>
          <a:r>
            <a:rPr lang="en-US" cap="none" sz="1100" b="0" i="0" u="none" baseline="0">
              <a:solidFill>
                <a:srgbClr val="003366"/>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editAs="oneCell">
    <xdr:from>
      <xdr:col>1</xdr:col>
      <xdr:colOff>19050</xdr:colOff>
      <xdr:row>1</xdr:row>
      <xdr:rowOff>0</xdr:rowOff>
    </xdr:from>
    <xdr:to>
      <xdr:col>15</xdr:col>
      <xdr:colOff>314325</xdr:colOff>
      <xdr:row>6</xdr:row>
      <xdr:rowOff>161925</xdr:rowOff>
    </xdr:to>
    <xdr:pic>
      <xdr:nvPicPr>
        <xdr:cNvPr id="2" name="Afbeelding 3"/>
        <xdr:cNvPicPr preferRelativeResize="1">
          <a:picLocks noChangeAspect="1"/>
        </xdr:cNvPicPr>
      </xdr:nvPicPr>
      <xdr:blipFill>
        <a:blip r:embed="rId1"/>
        <a:stretch>
          <a:fillRect/>
        </a:stretch>
      </xdr:blipFill>
      <xdr:spPr>
        <a:xfrm>
          <a:off x="628650" y="190500"/>
          <a:ext cx="8829675" cy="1114425"/>
        </a:xfrm>
        <a:prstGeom prst="rect">
          <a:avLst/>
        </a:prstGeom>
        <a:noFill/>
        <a:ln w="9525" cmpd="sng">
          <a:noFill/>
        </a:ln>
      </xdr:spPr>
    </xdr:pic>
    <xdr:clientData/>
  </xdr:twoCellAnchor>
  <xdr:twoCellAnchor>
    <xdr:from>
      <xdr:col>9</xdr:col>
      <xdr:colOff>0</xdr:colOff>
      <xdr:row>48</xdr:row>
      <xdr:rowOff>85725</xdr:rowOff>
    </xdr:from>
    <xdr:to>
      <xdr:col>10</xdr:col>
      <xdr:colOff>361950</xdr:colOff>
      <xdr:row>50</xdr:row>
      <xdr:rowOff>28575</xdr:rowOff>
    </xdr:to>
    <xdr:sp>
      <xdr:nvSpPr>
        <xdr:cNvPr id="3" name="AutoShape 9">
          <a:hlinkClick r:id="rId2"/>
        </xdr:cNvPr>
        <xdr:cNvSpPr>
          <a:spLocks/>
        </xdr:cNvSpPr>
      </xdr:nvSpPr>
      <xdr:spPr>
        <a:xfrm>
          <a:off x="5486400" y="9439275"/>
          <a:ext cx="971550" cy="323850"/>
        </a:xfrm>
        <a:prstGeom prst="roundRect">
          <a:avLst/>
        </a:prstGeom>
        <a:solidFill>
          <a:srgbClr val="B9CDE5"/>
        </a:solidFill>
        <a:ln w="9525" cmpd="sng">
          <a:noFill/>
        </a:ln>
      </xdr:spPr>
      <xdr:txBody>
        <a:bodyPr vertOverflow="clip" wrap="square" lIns="36576" tIns="18288" rIns="36576" bIns="18288" anchor="ctr"/>
        <a:p>
          <a:pPr algn="ctr">
            <a:defRPr/>
          </a:pPr>
          <a:r>
            <a:rPr lang="en-US" cap="none" sz="900" b="0" i="0" u="none" baseline="0">
              <a:solidFill>
                <a:srgbClr val="003366"/>
              </a:solidFill>
            </a:rPr>
            <a:t>&lt; vorige</a:t>
          </a:r>
        </a:p>
      </xdr:txBody>
    </xdr:sp>
    <xdr:clientData/>
  </xdr:twoCellAnchor>
  <xdr:twoCellAnchor>
    <xdr:from>
      <xdr:col>10</xdr:col>
      <xdr:colOff>561975</xdr:colOff>
      <xdr:row>48</xdr:row>
      <xdr:rowOff>76200</xdr:rowOff>
    </xdr:from>
    <xdr:to>
      <xdr:col>12</xdr:col>
      <xdr:colOff>314325</xdr:colOff>
      <xdr:row>50</xdr:row>
      <xdr:rowOff>38100</xdr:rowOff>
    </xdr:to>
    <xdr:sp>
      <xdr:nvSpPr>
        <xdr:cNvPr id="4" name="AutoShape 9">
          <a:hlinkClick r:id="rId3"/>
        </xdr:cNvPr>
        <xdr:cNvSpPr>
          <a:spLocks/>
        </xdr:cNvSpPr>
      </xdr:nvSpPr>
      <xdr:spPr>
        <a:xfrm>
          <a:off x="6657975" y="9429750"/>
          <a:ext cx="971550" cy="342900"/>
        </a:xfrm>
        <a:prstGeom prst="roundRect">
          <a:avLst/>
        </a:prstGeom>
        <a:solidFill>
          <a:srgbClr val="B9CDE5"/>
        </a:solidFill>
        <a:ln w="9525" cmpd="sng">
          <a:noFill/>
        </a:ln>
      </xdr:spPr>
      <xdr:txBody>
        <a:bodyPr vertOverflow="clip" wrap="square" lIns="36576" tIns="18288" rIns="36576" bIns="18288" anchor="ctr"/>
        <a:p>
          <a:pPr algn="ctr">
            <a:defRPr/>
          </a:pPr>
          <a:r>
            <a:rPr lang="en-US" cap="none" sz="900" b="0" i="0" u="none" baseline="0">
              <a:solidFill>
                <a:srgbClr val="003366"/>
              </a:solidFill>
            </a:rPr>
            <a:t>volgende &gt;</a:t>
          </a:r>
        </a:p>
      </xdr:txBody>
    </xdr:sp>
    <xdr:clientData/>
  </xdr:twoCellAnchor>
  <xdr:twoCellAnchor>
    <xdr:from>
      <xdr:col>19</xdr:col>
      <xdr:colOff>76200</xdr:colOff>
      <xdr:row>20</xdr:row>
      <xdr:rowOff>190500</xdr:rowOff>
    </xdr:from>
    <xdr:to>
      <xdr:col>20</xdr:col>
      <xdr:colOff>438150</xdr:colOff>
      <xdr:row>22</xdr:row>
      <xdr:rowOff>133350</xdr:rowOff>
    </xdr:to>
    <xdr:sp>
      <xdr:nvSpPr>
        <xdr:cNvPr id="5" name="AutoShape 9">
          <a:hlinkClick r:id="rId4"/>
        </xdr:cNvPr>
        <xdr:cNvSpPr>
          <a:spLocks/>
        </xdr:cNvSpPr>
      </xdr:nvSpPr>
      <xdr:spPr>
        <a:xfrm>
          <a:off x="11658600" y="4210050"/>
          <a:ext cx="971550" cy="323850"/>
        </a:xfrm>
        <a:prstGeom prst="roundRect">
          <a:avLst/>
        </a:prstGeom>
        <a:solidFill>
          <a:srgbClr val="FFC124"/>
        </a:solidFill>
        <a:ln w="9525" cmpd="sng">
          <a:noFill/>
        </a:ln>
      </xdr:spPr>
      <xdr:txBody>
        <a:bodyPr vertOverflow="clip" wrap="square" lIns="36576" tIns="18288" rIns="36576" bIns="18288" anchor="ctr"/>
        <a:p>
          <a:pPr algn="ctr">
            <a:defRPr/>
          </a:pPr>
          <a:r>
            <a:rPr lang="en-US" cap="none" sz="900" b="0" i="0" u="none" baseline="0">
              <a:solidFill>
                <a:srgbClr val="003366"/>
              </a:solidFill>
            </a:rPr>
            <a:t>voorbeelden &gt;</a:t>
          </a:r>
        </a:p>
      </xdr:txBody>
    </xdr:sp>
    <xdr:clientData/>
  </xdr:twoCellAnchor>
  <xdr:twoCellAnchor>
    <xdr:from>
      <xdr:col>19</xdr:col>
      <xdr:colOff>171450</xdr:colOff>
      <xdr:row>32</xdr:row>
      <xdr:rowOff>161925</xdr:rowOff>
    </xdr:from>
    <xdr:to>
      <xdr:col>21</xdr:col>
      <xdr:colOff>228600</xdr:colOff>
      <xdr:row>34</xdr:row>
      <xdr:rowOff>104775</xdr:rowOff>
    </xdr:to>
    <xdr:sp>
      <xdr:nvSpPr>
        <xdr:cNvPr id="6" name="AutoShape 9">
          <a:hlinkClick r:id="rId5"/>
        </xdr:cNvPr>
        <xdr:cNvSpPr>
          <a:spLocks/>
        </xdr:cNvSpPr>
      </xdr:nvSpPr>
      <xdr:spPr>
        <a:xfrm>
          <a:off x="11753850" y="6467475"/>
          <a:ext cx="1276350" cy="323850"/>
        </a:xfrm>
        <a:prstGeom prst="roundRect">
          <a:avLst/>
        </a:prstGeom>
        <a:solidFill>
          <a:srgbClr val="FFC124"/>
        </a:solidFill>
        <a:ln w="9525" cmpd="sng">
          <a:noFill/>
        </a:ln>
      </xdr:spPr>
      <xdr:txBody>
        <a:bodyPr vertOverflow="clip" wrap="square" lIns="36576" tIns="36000" rIns="0" bIns="0" anchor="ctr"/>
        <a:p>
          <a:pPr algn="ctr">
            <a:defRPr/>
          </a:pPr>
          <a:r>
            <a:rPr lang="en-US" cap="none" sz="900" b="0" i="0" u="none" baseline="0">
              <a:solidFill>
                <a:srgbClr val="003366"/>
              </a:solidFill>
            </a:rPr>
            <a:t>overgangsregeling CAO  &gt;</a:t>
          </a:r>
        </a:p>
      </xdr:txBody>
    </xdr:sp>
    <xdr:clientData/>
  </xdr:twoCellAnchor>
  <xdr:twoCellAnchor>
    <xdr:from>
      <xdr:col>19</xdr:col>
      <xdr:colOff>38100</xdr:colOff>
      <xdr:row>46</xdr:row>
      <xdr:rowOff>142875</xdr:rowOff>
    </xdr:from>
    <xdr:to>
      <xdr:col>20</xdr:col>
      <xdr:colOff>400050</xdr:colOff>
      <xdr:row>48</xdr:row>
      <xdr:rowOff>85725</xdr:rowOff>
    </xdr:to>
    <xdr:sp>
      <xdr:nvSpPr>
        <xdr:cNvPr id="7" name="AutoShape 9">
          <a:hlinkClick r:id="rId6"/>
        </xdr:cNvPr>
        <xdr:cNvSpPr>
          <a:spLocks/>
        </xdr:cNvSpPr>
      </xdr:nvSpPr>
      <xdr:spPr>
        <a:xfrm>
          <a:off x="11620500" y="9115425"/>
          <a:ext cx="971550" cy="323850"/>
        </a:xfrm>
        <a:prstGeom prst="roundRect">
          <a:avLst/>
        </a:prstGeom>
        <a:solidFill>
          <a:srgbClr val="FFC124"/>
        </a:solidFill>
        <a:ln w="9525" cmpd="sng">
          <a:noFill/>
        </a:ln>
      </xdr:spPr>
      <xdr:txBody>
        <a:bodyPr vertOverflow="clip" wrap="square" lIns="36576" tIns="36000" rIns="0" bIns="0" anchor="ctr"/>
        <a:p>
          <a:pPr algn="ctr">
            <a:defRPr/>
          </a:pPr>
          <a:r>
            <a:rPr lang="en-US" cap="none" sz="900" b="0" i="0" u="none" baseline="0">
              <a:solidFill>
                <a:srgbClr val="003366"/>
              </a:solidFill>
            </a:rPr>
            <a:t>CAO Z &gt;</a:t>
          </a:r>
        </a:p>
      </xdr:txBody>
    </xdr:sp>
    <xdr:clientData/>
  </xdr:twoCellAnchor>
  <xdr:twoCellAnchor>
    <xdr:from>
      <xdr:col>19</xdr:col>
      <xdr:colOff>28575</xdr:colOff>
      <xdr:row>44</xdr:row>
      <xdr:rowOff>0</xdr:rowOff>
    </xdr:from>
    <xdr:to>
      <xdr:col>20</xdr:col>
      <xdr:colOff>390525</xdr:colOff>
      <xdr:row>45</xdr:row>
      <xdr:rowOff>142875</xdr:rowOff>
    </xdr:to>
    <xdr:sp>
      <xdr:nvSpPr>
        <xdr:cNvPr id="8" name="AutoShape 9">
          <a:hlinkClick r:id="rId7"/>
        </xdr:cNvPr>
        <xdr:cNvSpPr>
          <a:spLocks/>
        </xdr:cNvSpPr>
      </xdr:nvSpPr>
      <xdr:spPr>
        <a:xfrm>
          <a:off x="11610975" y="8591550"/>
          <a:ext cx="971550" cy="333375"/>
        </a:xfrm>
        <a:prstGeom prst="roundRect">
          <a:avLst/>
        </a:prstGeom>
        <a:solidFill>
          <a:srgbClr val="FFC124"/>
        </a:solidFill>
        <a:ln w="9525" cmpd="sng">
          <a:noFill/>
        </a:ln>
      </xdr:spPr>
      <xdr:txBody>
        <a:bodyPr vertOverflow="clip" wrap="square" lIns="36576" tIns="36000" rIns="0" bIns="0" anchor="ctr"/>
        <a:p>
          <a:pPr algn="ctr">
            <a:defRPr/>
          </a:pPr>
          <a:r>
            <a:rPr lang="en-US" cap="none" sz="900" b="0" i="0" u="none" baseline="0">
              <a:solidFill>
                <a:srgbClr val="003366"/>
              </a:solidFill>
            </a:rPr>
            <a:t>Mijn PLB&gt;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1</xdr:row>
      <xdr:rowOff>0</xdr:rowOff>
    </xdr:from>
    <xdr:to>
      <xdr:col>15</xdr:col>
      <xdr:colOff>257175</xdr:colOff>
      <xdr:row>6</xdr:row>
      <xdr:rowOff>161925</xdr:rowOff>
    </xdr:to>
    <xdr:pic>
      <xdr:nvPicPr>
        <xdr:cNvPr id="1" name="Afbeelding 1"/>
        <xdr:cNvPicPr preferRelativeResize="1">
          <a:picLocks noChangeAspect="1"/>
        </xdr:cNvPicPr>
      </xdr:nvPicPr>
      <xdr:blipFill>
        <a:blip r:embed="rId1"/>
        <a:stretch>
          <a:fillRect/>
        </a:stretch>
      </xdr:blipFill>
      <xdr:spPr>
        <a:xfrm>
          <a:off x="571500" y="190500"/>
          <a:ext cx="8829675" cy="1114425"/>
        </a:xfrm>
        <a:prstGeom prst="rect">
          <a:avLst/>
        </a:prstGeom>
        <a:noFill/>
        <a:ln w="9525" cmpd="sng">
          <a:noFill/>
        </a:ln>
      </xdr:spPr>
    </xdr:pic>
    <xdr:clientData/>
  </xdr:twoCellAnchor>
  <xdr:oneCellAnchor>
    <xdr:from>
      <xdr:col>0</xdr:col>
      <xdr:colOff>561975</xdr:colOff>
      <xdr:row>11</xdr:row>
      <xdr:rowOff>0</xdr:rowOff>
    </xdr:from>
    <xdr:ext cx="13211175" cy="5467350"/>
    <xdr:sp>
      <xdr:nvSpPr>
        <xdr:cNvPr id="2" name="Tekstvak 2"/>
        <xdr:cNvSpPr txBox="1">
          <a:spLocks noChangeArrowheads="1"/>
        </xdr:cNvSpPr>
      </xdr:nvSpPr>
      <xdr:spPr>
        <a:xfrm>
          <a:off x="561975" y="2305050"/>
          <a:ext cx="13211175" cy="5467350"/>
        </a:xfrm>
        <a:prstGeom prst="rect">
          <a:avLst/>
        </a:prstGeom>
        <a:noFill/>
        <a:ln w="9525" cmpd="sng">
          <a:noFill/>
        </a:ln>
      </xdr:spPr>
      <xdr:txBody>
        <a:bodyPr vertOverflow="clip" wrap="square"/>
        <a:p>
          <a:pPr algn="l">
            <a:defRPr/>
          </a:pPr>
          <a:r>
            <a:rPr lang="en-US" cap="none" sz="1200" b="1" i="0" u="none" baseline="0">
              <a:solidFill>
                <a:srgbClr val="003366"/>
              </a:solidFill>
              <a:latin typeface="Calibri"/>
              <a:ea typeface="Calibri"/>
              <a:cs typeface="Calibri"/>
            </a:rPr>
            <a:t>Bij het gebruik van je PLB heb je niet alleen te maken met de spelregels die  de cao-partijen hebben opgesteld. Je krijgt ook te maken met de spelregels die de overheid, bijvoorbeeld de Belastingdienst 
</a:t>
          </a:r>
          <a:r>
            <a:rPr lang="en-US" cap="none" sz="1200" b="1" i="0" u="none" baseline="0">
              <a:solidFill>
                <a:srgbClr val="003366"/>
              </a:solidFill>
              <a:latin typeface="Calibri"/>
              <a:ea typeface="Calibri"/>
              <a:cs typeface="Calibri"/>
            </a:rPr>
            <a:t>of  bijvoorbeeld  het UWV,  hanteert</a:t>
          </a:r>
          <a:r>
            <a:rPr lang="en-US" cap="none" sz="1200" b="0" i="0" u="none" baseline="0">
              <a:solidFill>
                <a:srgbClr val="000000"/>
              </a:solidFill>
              <a:latin typeface="Calibri"/>
              <a:ea typeface="Calibri"/>
              <a:cs typeface="Calibri"/>
            </a:rPr>
            <a:t>.  </a:t>
          </a:r>
          <a:r>
            <a:rPr lang="en-US" cap="none" sz="1200" b="1" i="0" u="none" baseline="0">
              <a:solidFill>
                <a:srgbClr val="003366"/>
              </a:solidFill>
              <a:latin typeface="Calibri"/>
              <a:ea typeface="Calibri"/>
              <a:cs typeface="Calibri"/>
            </a:rPr>
            <a:t>De meest gestelde vragen over deze spelregels tref je hieronder aan.
</a:t>
          </a:r>
          <a:r>
            <a:rPr lang="en-US" cap="none" sz="1100" b="0" i="0" u="none" baseline="0">
              <a:solidFill>
                <a:srgbClr val="000000"/>
              </a:solidFill>
              <a:latin typeface="Calibri"/>
              <a:ea typeface="Calibri"/>
              <a:cs typeface="Calibri"/>
            </a:rPr>
            <a:t>
</a:t>
          </a:r>
          <a:r>
            <a:rPr lang="en-US" cap="none" sz="1100" b="1" i="1" u="none" baseline="0">
              <a:solidFill>
                <a:srgbClr val="003366"/>
              </a:solidFill>
              <a:latin typeface="Calibri"/>
              <a:ea typeface="Calibri"/>
              <a:cs typeface="Calibri"/>
            </a:rPr>
            <a:t>Levert het sparen van PLB -verlof mij (extra)</a:t>
          </a:r>
          <a:r>
            <a:rPr lang="en-US" cap="none" sz="1100" b="1" i="1" u="none" baseline="0">
              <a:solidFill>
                <a:srgbClr val="003366"/>
              </a:solidFill>
              <a:latin typeface="Calibri"/>
              <a:ea typeface="Calibri"/>
              <a:cs typeface="Calibri"/>
            </a:rPr>
            <a:t> belastingvoordeel op? Bij levensloop sparen was dit toch zo?
</a:t>
          </a:r>
          <a:r>
            <a:rPr lang="en-US" cap="none" sz="1100" b="0" i="0" u="none" baseline="0">
              <a:solidFill>
                <a:srgbClr val="003366"/>
              </a:solidFill>
              <a:latin typeface="Calibri"/>
              <a:ea typeface="Calibri"/>
              <a:cs typeface="Calibri"/>
            </a:rPr>
            <a:t>Het (op)sparen van PLB-verlofuren bij je werkgever levert je geen fiscaal voordeel op. Sparen via inleg op een levenslooprekening leverde wel een fiscaal voordeel op. 
</a:t>
          </a:r>
          <a:r>
            <a:rPr lang="en-US" cap="none" sz="1100" b="0" i="0" u="none" baseline="0">
              <a:solidFill>
                <a:srgbClr val="003366"/>
              </a:solidFill>
              <a:latin typeface="Calibri"/>
              <a:ea typeface="Calibri"/>
              <a:cs typeface="Calibri"/>
            </a:rPr>
            <a:t>Dit voordeel ( in de vorm van de levensloopverlofkorting) is echter sinds 1 januari 2012 afgeschaft.
</a:t>
          </a:r>
          <a:r>
            <a:rPr lang="en-US" cap="none" sz="1100" b="0" i="1" u="none" baseline="0">
              <a:solidFill>
                <a:srgbClr val="003366"/>
              </a:solidFill>
              <a:latin typeface="Calibri"/>
              <a:ea typeface="Calibri"/>
              <a:cs typeface="Calibri"/>
            </a:rPr>
            <a:t>
</a:t>
          </a:r>
          <a:r>
            <a:rPr lang="en-US" cap="none" sz="1100" b="1" i="1" u="none" baseline="0">
              <a:solidFill>
                <a:srgbClr val="003366"/>
              </a:solidFill>
              <a:latin typeface="Calibri"/>
              <a:ea typeface="Calibri"/>
              <a:cs typeface="Calibri"/>
            </a:rPr>
            <a:t>Mag ik alle PLB-uren opnemen voorafgaand aan mijn pensioen?
</a:t>
          </a:r>
          <a:r>
            <a:rPr lang="en-US" cap="none" sz="1100" b="0" i="0" u="none" baseline="0">
              <a:solidFill>
                <a:srgbClr val="003366"/>
              </a:solidFill>
              <a:latin typeface="Calibri"/>
              <a:ea typeface="Calibri"/>
              <a:cs typeface="Calibri"/>
            </a:rPr>
            <a:t>Cao-partijen hebben besloten dat PLB-verlof, mits onderdeel van een geaccordeerd Werknemersplan, volledig gebruikt kan worden voorafgaande aan het pensioen.  </a:t>
          </a:r>
          <a:r>
            <a:rPr lang="en-US" cap="none" sz="1100" b="0" i="0" u="none" baseline="0">
              <a:solidFill>
                <a:srgbClr val="003366"/>
              </a:solidFill>
              <a:latin typeface="Calibri"/>
              <a:ea typeface="Calibri"/>
              <a:cs typeface="Calibri"/>
            </a:rPr>
            <a:t>Hoeveel eerder je volledig kunt stoppen met werken, hangt af van de regeling die voor je van toepassing is en het aantal opgebouwde en gespaarde uren.  Via deze keuzetool kan je een indicatieve berekening maken voor deze periode maken. Je leidinggevende of de afdeling Personeelszaken kan je daar meer duidelijkheid over geven.  
</a:t>
          </a:r>
          <a:r>
            <a:rPr lang="en-US" cap="none" sz="1100" b="0" i="0" u="none" baseline="0">
              <a:solidFill>
                <a:srgbClr val="003366"/>
              </a:solidFill>
              <a:latin typeface="Calibri"/>
              <a:ea typeface="Calibri"/>
              <a:cs typeface="Calibri"/>
            </a:rPr>
            <a:t>En als je PLB wilt sparen om dit volledig te gebruiken in de periode voorafgaande aan je pensioen/ AOW gerechtigde leeftijd, moet je een afspraak hebben gemaakt met je werkgever. Deze afspraak zal onderdeel zijn van je Werknemersplan PLB.  Deze periode kan overigens maximaal 50 weken bedragen. Is een dergelijke afspraak niet gemaakt, dan kan je voorafgaand aan je pensioen/AOW-gerechtigde leeftijd PLB-verlof opnemen voor ten hoogste de helft van je arbeidsduur van het voorafgaande kalenderjaar waarin je dit verlof wilt opnemen.
</a:t>
          </a:r>
          <a:r>
            <a:rPr lang="en-US" cap="none" sz="1100" b="1" i="1" u="none" baseline="0">
              <a:solidFill>
                <a:srgbClr val="003366"/>
              </a:solidFill>
              <a:latin typeface="Calibri"/>
              <a:ea typeface="Calibri"/>
              <a:cs typeface="Calibri"/>
            </a:rPr>
            <a:t>
</a:t>
          </a:r>
          <a:r>
            <a:rPr lang="en-US" cap="none" sz="1100" b="1" i="1" u="none" baseline="0">
              <a:solidFill>
                <a:srgbClr val="003366"/>
              </a:solidFill>
              <a:latin typeface="Calibri"/>
              <a:ea typeface="Calibri"/>
              <a:cs typeface="Calibri"/>
            </a:rPr>
            <a:t>Mag ik onbeperkt PLB-uren sparen? Of moet ik daar belasting over betalen?
</a:t>
          </a:r>
          <a:r>
            <a:rPr lang="en-US" cap="none" sz="1100" b="0" i="0" u="none" baseline="0">
              <a:solidFill>
                <a:srgbClr val="003366"/>
              </a:solidFill>
              <a:latin typeface="Calibri"/>
              <a:ea typeface="Calibri"/>
              <a:cs typeface="Calibri"/>
            </a:rPr>
            <a:t>Voor PLB-uren kent de Cao Ziekenhuizen geen maximum aantal uren dat meegenomen kan worden naar het volgende kalenderjaar. De PLB-uren kennen ook geen verjaringstermijn, de uren 
</a:t>
          </a:r>
          <a:r>
            <a:rPr lang="en-US" cap="none" sz="1100" b="0" i="0" u="none" baseline="0">
              <a:solidFill>
                <a:srgbClr val="003366"/>
              </a:solidFill>
              <a:latin typeface="Calibri"/>
              <a:ea typeface="Calibri"/>
              <a:cs typeface="Calibri"/>
            </a:rPr>
            <a:t>kunnen dus in beginsel onbeperkt in tijd bij je werkgever worden gespaard. Het spaartegoed is fiscaal onbelast. Dit is niet onbeperkt; er geldt een maximum van 50 keer de wekelijkse arbeidsduur (1.800 uur/ 250 dagen 
</a:t>
          </a:r>
          <a:r>
            <a:rPr lang="en-US" cap="none" sz="1100" b="0" i="0" u="none" baseline="0">
              <a:solidFill>
                <a:srgbClr val="003366"/>
              </a:solidFill>
              <a:latin typeface="Calibri"/>
              <a:ea typeface="Calibri"/>
              <a:cs typeface="Calibri"/>
            </a:rPr>
            <a:t>bij een fulltime dienstverband van 36 uur).  Over het meerdere moet je belasting betalen. Let wel op:  de Belastingdienst maakt geen onderscheid in verlofsoorten.  Al het gespaarde verlof, of dit nu het
</a:t>
          </a:r>
          <a:r>
            <a:rPr lang="en-US" cap="none" sz="1100" b="0" i="0" u="none" baseline="0">
              <a:solidFill>
                <a:srgbClr val="003366"/>
              </a:solidFill>
              <a:latin typeface="Calibri"/>
              <a:ea typeface="Calibri"/>
              <a:cs typeface="Calibri"/>
            </a:rPr>
            <a:t>wettelijk vakantieverlof is of het PLB-verlof wordt door de Belastingdienst bij elkaar opgeteld en getoetst aan het maxim van 50 x de wekelijkse arbeidsduur.
</a:t>
          </a:r>
          <a:r>
            <a:rPr lang="en-US" cap="none" sz="1100" b="0" i="0" u="none" baseline="0">
              <a:solidFill>
                <a:srgbClr val="003366"/>
              </a:solidFill>
              <a:latin typeface="Calibri"/>
              <a:ea typeface="Calibri"/>
              <a:cs typeface="Calibri"/>
            </a:rPr>
            <a:t>
</a:t>
          </a:r>
          <a:r>
            <a:rPr lang="en-US" cap="none" sz="1100" b="1" i="1" u="none" baseline="0">
              <a:solidFill>
                <a:srgbClr val="003366"/>
              </a:solidFill>
              <a:latin typeface="Calibri"/>
              <a:ea typeface="Calibri"/>
              <a:cs typeface="Calibri"/>
            </a:rPr>
            <a:t>Leidt het sparen of opnemen van PLB tot effecten voor een mogelijk uitkering als de WW of de WIA?
</a:t>
          </a:r>
          <a:r>
            <a:rPr lang="en-US" cap="none" sz="1100" b="0" i="0" u="none" baseline="0">
              <a:solidFill>
                <a:srgbClr val="003366"/>
              </a:solidFill>
              <a:latin typeface="Calibri"/>
              <a:ea typeface="Calibri"/>
              <a:cs typeface="Calibri"/>
            </a:rPr>
            <a:t>Door PLB te sparen, wijzigt je salaris niet. Daardoor zijn er geen gevolgen voor de sociale zekerheid. Bij opname van gespaarde uren is sprake van betaald verlof en geldt in principe hetzelfde.  
</a:t>
          </a:r>
          <a:r>
            <a:rPr lang="en-US" cap="none" sz="1100" b="0" i="0" u="none" baseline="0">
              <a:solidFill>
                <a:srgbClr val="003366"/>
              </a:solidFill>
              <a:latin typeface="Calibri"/>
              <a:ea typeface="Calibri"/>
              <a:cs typeface="Calibri"/>
            </a:rPr>
            <a:t>
</a:t>
          </a:r>
          <a:r>
            <a:rPr lang="en-US" cap="none" sz="1100" b="1" i="1" u="none" baseline="0">
              <a:solidFill>
                <a:srgbClr val="003366"/>
              </a:solidFill>
              <a:latin typeface="Calibri"/>
              <a:ea typeface="Calibri"/>
              <a:cs typeface="Calibri"/>
            </a:rPr>
            <a:t>Leidt het sparen of opnemen van PLB tot effecten voor mijn pensioenregeling?
</a:t>
          </a:r>
          <a:r>
            <a:rPr lang="en-US" cap="none" sz="1100" b="0" i="0" u="none" baseline="0">
              <a:solidFill>
                <a:srgbClr val="003366"/>
              </a:solidFill>
              <a:latin typeface="Calibri"/>
              <a:ea typeface="Calibri"/>
              <a:cs typeface="Calibri"/>
            </a:rPr>
            <a:t>Tijdens de periode van sparen wijzigt je salaris niet en blijf je over je volledige salaris pensioen opbouwen. Bij opname van gespaarde uren is sprake van betaald verlof en geldt in principe hetzelfde. 
</a:t>
          </a:r>
          <a:r>
            <a:rPr lang="en-US" cap="none" sz="1100" b="0" i="0" u="none" baseline="0">
              <a:solidFill>
                <a:srgbClr val="003366"/>
              </a:solidFill>
              <a:latin typeface="Calibri"/>
              <a:ea typeface="Calibri"/>
              <a:cs typeface="Calibri"/>
            </a:rPr>
            <a:t>
</a:t>
          </a:r>
          <a:r>
            <a:rPr lang="en-US" cap="none" sz="1100" b="1" i="1" u="none" baseline="0">
              <a:solidFill>
                <a:srgbClr val="003366"/>
              </a:solidFill>
              <a:latin typeface="Calibri"/>
              <a:ea typeface="Calibri"/>
              <a:cs typeface="Calibri"/>
            </a:rPr>
            <a:t>
</a:t>
          </a:r>
          <a:r>
            <a:rPr lang="en-US" cap="none" sz="1100" b="1" i="1" u="none" baseline="0">
              <a:solidFill>
                <a:srgbClr val="003366"/>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9</xdr:col>
      <xdr:colOff>390525</xdr:colOff>
      <xdr:row>43</xdr:row>
      <xdr:rowOff>66675</xdr:rowOff>
    </xdr:from>
    <xdr:to>
      <xdr:col>11</xdr:col>
      <xdr:colOff>142875</xdr:colOff>
      <xdr:row>45</xdr:row>
      <xdr:rowOff>0</xdr:rowOff>
    </xdr:to>
    <xdr:sp>
      <xdr:nvSpPr>
        <xdr:cNvPr id="3" name="AutoShape 9">
          <a:hlinkClick r:id="rId2"/>
        </xdr:cNvPr>
        <xdr:cNvSpPr>
          <a:spLocks/>
        </xdr:cNvSpPr>
      </xdr:nvSpPr>
      <xdr:spPr>
        <a:xfrm>
          <a:off x="5876925" y="8467725"/>
          <a:ext cx="971550" cy="314325"/>
        </a:xfrm>
        <a:prstGeom prst="roundRect">
          <a:avLst/>
        </a:prstGeom>
        <a:solidFill>
          <a:srgbClr val="B9CDE5"/>
        </a:solidFill>
        <a:ln w="9525" cmpd="sng">
          <a:noFill/>
        </a:ln>
      </xdr:spPr>
      <xdr:txBody>
        <a:bodyPr vertOverflow="clip" wrap="square" lIns="36576" tIns="18288" rIns="36576" bIns="18288" anchor="ctr"/>
        <a:p>
          <a:pPr algn="ctr">
            <a:defRPr/>
          </a:pPr>
          <a:r>
            <a:rPr lang="en-US" cap="none" sz="900" b="0" i="0" u="none" baseline="0">
              <a:solidFill>
                <a:srgbClr val="003366"/>
              </a:solidFill>
            </a:rPr>
            <a:t>&lt; vorige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447675</xdr:colOff>
      <xdr:row>3</xdr:row>
      <xdr:rowOff>142875</xdr:rowOff>
    </xdr:from>
    <xdr:ext cx="20050125" cy="5019675"/>
    <xdr:sp>
      <xdr:nvSpPr>
        <xdr:cNvPr id="1" name="Tekstvak 1"/>
        <xdr:cNvSpPr txBox="1">
          <a:spLocks noChangeArrowheads="1"/>
        </xdr:cNvSpPr>
      </xdr:nvSpPr>
      <xdr:spPr>
        <a:xfrm>
          <a:off x="447675" y="714375"/>
          <a:ext cx="20050125" cy="5019675"/>
        </a:xfrm>
        <a:prstGeom prst="rect">
          <a:avLst/>
        </a:prstGeom>
        <a:noFill/>
        <a:ln w="9525" cmpd="sng">
          <a:noFill/>
        </a:ln>
      </xdr:spPr>
      <xdr:txBody>
        <a:bodyPr vertOverflow="clip" wrap="square"/>
        <a:p>
          <a:pPr algn="l">
            <a:defRPr/>
          </a:pPr>
          <a:r>
            <a:rPr lang="en-US" cap="none" sz="1100" b="1" i="1" u="none" baseline="0">
              <a:solidFill>
                <a:srgbClr val="000000"/>
              </a:solidFill>
              <a:latin typeface="Calibri"/>
              <a:ea typeface="Calibri"/>
              <a:cs typeface="Calibri"/>
            </a:rPr>
            <a:t>Overgangsregelingen Cao Ziekenhuizen 2014 - 2016</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Artikel 12.2.3. Overgangsregeling artikel 6.13 Cao Ziekenhuizen 2008-2009 (55-plusregeling)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afwijking van artikel 12.2.1.lid 1 ontvangt de werknemer die op 31 december 2009 gebruik maakt van artikel 6.13 (55-plusregeling) Cao Ziekenhuizen 2008-2009, 
</a:t>
          </a:r>
          <a:r>
            <a:rPr lang="en-US" cap="none" sz="1100" b="0" i="0" u="none" baseline="0">
              <a:solidFill>
                <a:srgbClr val="000000"/>
              </a:solidFill>
              <a:latin typeface="Calibri"/>
              <a:ea typeface="Calibri"/>
              <a:cs typeface="Calibri"/>
            </a:rPr>
            <a:t>afhankelijk van het contractspercentage, jaarlijks een PLB Persoonlijk levensfasebudget van:
</a:t>
          </a:r>
          <a:r>
            <a:rPr lang="en-US" cap="none" sz="1100" b="0" i="0" u="none" baseline="0">
              <a:solidFill>
                <a:srgbClr val="000000"/>
              </a:solidFill>
              <a:latin typeface="Calibri"/>
              <a:ea typeface="Calibri"/>
              <a:cs typeface="Calibri"/>
            </a:rPr>
            <a:t>- 36 uur (100 %) = 208 uur; 
</a:t>
          </a:r>
          <a:r>
            <a:rPr lang="en-US" cap="none" sz="1100" b="0" i="0" u="none" baseline="0">
              <a:solidFill>
                <a:srgbClr val="000000"/>
              </a:solidFill>
              <a:latin typeface="Calibri"/>
              <a:ea typeface="Calibri"/>
              <a:cs typeface="Calibri"/>
            </a:rPr>
            <a:t>- 35 uur (97,2%) = 172 uur; 
</a:t>
          </a:r>
          <a:r>
            <a:rPr lang="en-US" cap="none" sz="1100" b="0" i="0" u="none" baseline="0">
              <a:solidFill>
                <a:srgbClr val="000000"/>
              </a:solidFill>
              <a:latin typeface="Calibri"/>
              <a:ea typeface="Calibri"/>
              <a:cs typeface="Calibri"/>
            </a:rPr>
            <a:t>- 34 uur (94,4%) = 136 uur; 
</a:t>
          </a:r>
          <a:r>
            <a:rPr lang="en-US" cap="none" sz="1100" b="0" i="0" u="none" baseline="0">
              <a:solidFill>
                <a:srgbClr val="000000"/>
              </a:solidFill>
              <a:latin typeface="Calibri"/>
              <a:ea typeface="Calibri"/>
              <a:cs typeface="Calibri"/>
            </a:rPr>
            <a:t>- 33 uur (91,7%) = 100 uur.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Artikel 12.2.4. Overgangsregeling 45 jaar en ouder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De overgangsregeling is uitsluitend van toepassing op de werknemer die op 1 januari 2009 in dienst was bij een werkgever die de Cao Ziekenhuizen toepaste.
</a:t>
          </a:r>
          <a:r>
            <a:rPr lang="en-US" cap="none" sz="1100" b="0" i="0" u="none" baseline="0">
              <a:solidFill>
                <a:srgbClr val="000000"/>
              </a:solidFill>
              <a:latin typeface="Calibri"/>
              <a:ea typeface="Calibri"/>
              <a:cs typeface="Calibri"/>
            </a:rPr>
            <a:t>2. In aanvulling op artikel 12.2.1.lid 1 ontvangt de werknemer die op 31 december 2009 45 jaar is, maar nog geen 50 jaar, en 10 jaar in dienst is binnen de zorgsector 
</a:t>
          </a:r>
          <a:r>
            <a:rPr lang="en-US" cap="none" sz="1100" b="0" i="0" u="none" baseline="0">
              <a:solidFill>
                <a:srgbClr val="000000"/>
              </a:solidFill>
              <a:latin typeface="Calibri"/>
              <a:ea typeface="Calibri"/>
              <a:cs typeface="Calibri"/>
            </a:rPr>
            <a:t>(werkingssfeer PfZW Pensioenfonds Zorg en Welzijn),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de maand waarin hij 55 jaar wordt, een eenmalige storting in het PLB Persoonlijk levensfasebudget van 200 uur.
</a:t>
          </a:r>
          <a:r>
            <a:rPr lang="en-US" cap="none" sz="1100" b="0" i="0" u="none" baseline="0">
              <a:solidFill>
                <a:srgbClr val="000000"/>
              </a:solidFill>
              <a:latin typeface="Calibri"/>
              <a:ea typeface="Calibri"/>
              <a:cs typeface="Calibri"/>
            </a:rPr>
            <a:t>3. In afwijking van artikel 12.2.1.lid 1 ontvangt de werknemer die op 31 december 2009: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- 60 jaar is, of ouder, jaarlijks een PLB van 202 uur.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55 jaar of ouder, maar nog geen 60 jaar is, jaarlijks een PLB van 187 uur.
</a:t>
          </a:r>
          <a:r>
            <a:rPr lang="en-US" cap="none" sz="1100" b="0" i="0" u="none" baseline="0">
              <a:solidFill>
                <a:srgbClr val="000000"/>
              </a:solidFill>
              <a:latin typeface="Calibri"/>
              <a:ea typeface="Calibri"/>
              <a:cs typeface="Calibri"/>
            </a:rPr>
            <a:t>- 54 jaar is, vanaf de eerste van de maand waarin hij 55 jaar wordt jaarlijks een PLB van 172 uur;
</a:t>
          </a:r>
          <a:r>
            <a:rPr lang="en-US" cap="none" sz="1100" b="0" i="0" u="none" baseline="0">
              <a:solidFill>
                <a:srgbClr val="000000"/>
              </a:solidFill>
              <a:latin typeface="Calibri"/>
              <a:ea typeface="Calibri"/>
              <a:cs typeface="Calibri"/>
            </a:rPr>
            <a:t>- 53 jaar is, vanaf de eerste van de maand waarin hij 55 jaar wordt jaarlijks een PLB van 157 uur;
</a:t>
          </a:r>
          <a:r>
            <a:rPr lang="en-US" cap="none" sz="1100" b="0" i="0" u="none" baseline="0">
              <a:solidFill>
                <a:srgbClr val="000000"/>
              </a:solidFill>
              <a:latin typeface="Calibri"/>
              <a:ea typeface="Calibri"/>
              <a:cs typeface="Calibri"/>
            </a:rPr>
            <a:t>- 52 jaar is, vanaf de eerste van de maand waarin hij 55 jaar wordt jaarlijks een PLB van 142 uur;
</a:t>
          </a:r>
          <a:r>
            <a:rPr lang="en-US" cap="none" sz="1100" b="0" i="0" u="none" baseline="0">
              <a:solidFill>
                <a:srgbClr val="000000"/>
              </a:solidFill>
              <a:latin typeface="Calibri"/>
              <a:ea typeface="Calibri"/>
              <a:cs typeface="Calibri"/>
            </a:rPr>
            <a:t>- 51 jaar is, vanaf de eerste van de maand waarin hij 55 jaar wordt jaarlijks een PLB van 122 uur;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5</a:t>
          </a:r>
          <a:r>
            <a:rPr lang="en-US" cap="none" sz="1100" b="0" i="0" u="none" baseline="0">
              <a:solidFill>
                <a:srgbClr val="000000"/>
              </a:solidFill>
              <a:latin typeface="Calibri"/>
              <a:ea typeface="Calibri"/>
              <a:cs typeface="Calibri"/>
            </a:rPr>
            <a:t>0 jaar is, vanaf de eerste van de maand waarin hij 55 jaar wordt jaarlijks een PLB van 102 uur.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In afwijking van artikel 12.2.1.lid 1 en in afwijking van lid 3 van dit artikel ontvangt de werknemer van 55 jaar en ouder die recht heeft op 184 uur vakantie (artikel 12.1.2.lid 4)
</a:t>
          </a:r>
          <a:r>
            <a:rPr lang="en-US" cap="none" sz="1100" b="0" i="0" u="none" baseline="0">
              <a:solidFill>
                <a:srgbClr val="000000"/>
              </a:solidFill>
              <a:latin typeface="Calibri"/>
              <a:ea typeface="Calibri"/>
              <a:cs typeface="Calibri"/>
            </a:rPr>
            <a:t>en die op 31 december 2009: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- 60 jaar of ouder is, jaarlijks een PLB van 180 uur;
</a:t>
          </a:r>
          <a:r>
            <a:rPr lang="en-US" cap="none" sz="1100" b="0" i="0" u="none" baseline="0">
              <a:solidFill>
                <a:srgbClr val="000000"/>
              </a:solidFill>
              <a:latin typeface="Calibri"/>
              <a:ea typeface="Calibri"/>
              <a:cs typeface="Calibri"/>
            </a:rPr>
            <a:t>- 55 jaar of ouder is, maar nog geen 60, jaarlijks een PLB van 165 uur.
</a:t>
          </a:r>
        </a:p>
      </xdr:txBody>
    </xdr:sp>
    <xdr:clientData/>
  </xdr:oneCellAnchor>
  <xdr:twoCellAnchor>
    <xdr:from>
      <xdr:col>5</xdr:col>
      <xdr:colOff>0</xdr:colOff>
      <xdr:row>32</xdr:row>
      <xdr:rowOff>0</xdr:rowOff>
    </xdr:from>
    <xdr:to>
      <xdr:col>6</xdr:col>
      <xdr:colOff>361950</xdr:colOff>
      <xdr:row>33</xdr:row>
      <xdr:rowOff>123825</xdr:rowOff>
    </xdr:to>
    <xdr:sp>
      <xdr:nvSpPr>
        <xdr:cNvPr id="2" name="AutoShape 9">
          <a:hlinkClick r:id="rId1"/>
        </xdr:cNvPr>
        <xdr:cNvSpPr>
          <a:spLocks/>
        </xdr:cNvSpPr>
      </xdr:nvSpPr>
      <xdr:spPr>
        <a:xfrm>
          <a:off x="3048000" y="6096000"/>
          <a:ext cx="971550" cy="314325"/>
        </a:xfrm>
        <a:prstGeom prst="roundRect">
          <a:avLst/>
        </a:prstGeom>
        <a:solidFill>
          <a:srgbClr val="B9CDE5"/>
        </a:solidFill>
        <a:ln w="9525" cmpd="sng">
          <a:noFill/>
        </a:ln>
      </xdr:spPr>
      <xdr:txBody>
        <a:bodyPr vertOverflow="clip" wrap="square" lIns="36576" tIns="18288" rIns="36576" bIns="18288" anchor="ctr"/>
        <a:p>
          <a:pPr algn="ctr">
            <a:defRPr/>
          </a:pPr>
          <a:r>
            <a:rPr lang="en-US" cap="none" sz="900" b="0" i="0" u="none" baseline="0">
              <a:solidFill>
                <a:srgbClr val="003366"/>
              </a:solidFill>
            </a:rPr>
            <a:t>&lt; vorige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leec\Local%20Settings\Temporary%20Internet%20Files\OLKF\Documents%20and%20Settings\giea\Local%20Settings\Temporary%20Internet%20Files\OLK137\Rekenmodel%20levensfasebeleid%20CAO%20GGZ_Definitieve%20versie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vosm\AppData\Local\Microsoft\Windows\Temporary%20Internet%20Files\Content.Outlook\KIQCR1WC\Keuzehulp_STAZ_2014_concept%20-%20teks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leec\Local%20Settings\Temporary%20Internet%20Files\OLKF\Documents%20and%20Settings\veof\Local%20Settings\Temporary%20Internet%20Files\OLK12\Keuzehulp%20Verlofbudget%20voor%20de%20CAO%20Jeugdzorg%20versie%200%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voer_parameters"/>
      <sheetName val="invoer_huidig CAO-verlof"/>
      <sheetName val="uitstroomkansen"/>
      <sheetName val="groeiverdeling"/>
      <sheetName val="grafiekvoorstelggzntotaal"/>
      <sheetName val="grafiekvoorstelbondentotaal"/>
      <sheetName val="grafiektotaal"/>
      <sheetName val="grafiekvoorstelggzngemiddeld"/>
      <sheetName val="grafiekvoorstelbondengemiddeld"/>
      <sheetName val="grafiekgemiddeld"/>
      <sheetName val="ontwikkeling in uren"/>
      <sheetName val="ontwikkeling in euro's"/>
      <sheetName val="rechtenoverzichtggzn"/>
      <sheetName val="rechtenoverzichtggznkosten"/>
      <sheetName val="rechtenoverzichtbonden"/>
      <sheetName val="rechtenoverzichtbondenkosten"/>
      <sheetName val="vergelijkingrechten"/>
      <sheetName val="vergelijkingrechtenkosten"/>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 val="2033"/>
      <sheetName val="namen"/>
      <sheetName val="carriere"/>
      <sheetName val="maatman"/>
    </sheetNames>
    <sheetDataSet>
      <sheetData sheetId="0">
        <row r="5">
          <cell r="C5">
            <v>0.055</v>
          </cell>
        </row>
        <row r="20">
          <cell r="B20">
            <v>2010</v>
          </cell>
          <cell r="C20">
            <v>15</v>
          </cell>
          <cell r="D20">
            <v>0.00907639</v>
          </cell>
        </row>
        <row r="21">
          <cell r="B21">
            <v>2011</v>
          </cell>
          <cell r="C21">
            <v>18</v>
          </cell>
          <cell r="D21">
            <v>0.01089166</v>
          </cell>
        </row>
        <row r="22">
          <cell r="B22">
            <v>2012</v>
          </cell>
          <cell r="C22">
            <v>21</v>
          </cell>
          <cell r="D22">
            <v>0.01270694</v>
          </cell>
        </row>
        <row r="23">
          <cell r="B23">
            <v>2013</v>
          </cell>
          <cell r="C23">
            <v>24</v>
          </cell>
          <cell r="D23">
            <v>0.01452222</v>
          </cell>
        </row>
        <row r="24">
          <cell r="B24">
            <v>2014</v>
          </cell>
          <cell r="C24">
            <v>27</v>
          </cell>
          <cell r="D24">
            <v>0.0163375</v>
          </cell>
        </row>
        <row r="25">
          <cell r="B25">
            <v>2015</v>
          </cell>
          <cell r="C25">
            <v>30</v>
          </cell>
          <cell r="D25">
            <v>0.01815277</v>
          </cell>
        </row>
        <row r="26">
          <cell r="B26">
            <v>2016</v>
          </cell>
          <cell r="C26">
            <v>33</v>
          </cell>
          <cell r="D26">
            <v>0.01996805</v>
          </cell>
        </row>
        <row r="27">
          <cell r="B27">
            <v>2017</v>
          </cell>
          <cell r="C27">
            <v>36</v>
          </cell>
          <cell r="D27">
            <v>0.02178333</v>
          </cell>
        </row>
        <row r="28">
          <cell r="B28">
            <v>2018</v>
          </cell>
          <cell r="C28">
            <v>36</v>
          </cell>
          <cell r="D28">
            <v>0.02178333</v>
          </cell>
        </row>
        <row r="29">
          <cell r="B29">
            <v>2019</v>
          </cell>
          <cell r="C29">
            <v>36</v>
          </cell>
          <cell r="D29">
            <v>0.02178333</v>
          </cell>
        </row>
        <row r="30">
          <cell r="B30">
            <v>2020</v>
          </cell>
          <cell r="C30">
            <v>36</v>
          </cell>
          <cell r="D30">
            <v>0.02178333</v>
          </cell>
        </row>
        <row r="35">
          <cell r="B35">
            <v>2010</v>
          </cell>
          <cell r="C35">
            <v>0</v>
          </cell>
          <cell r="D35">
            <v>0</v>
          </cell>
        </row>
        <row r="36">
          <cell r="B36">
            <v>2011</v>
          </cell>
          <cell r="C36">
            <v>0</v>
          </cell>
          <cell r="D36">
            <v>0</v>
          </cell>
        </row>
        <row r="37">
          <cell r="B37">
            <v>2012</v>
          </cell>
          <cell r="C37">
            <v>0</v>
          </cell>
          <cell r="D37">
            <v>0</v>
          </cell>
        </row>
        <row r="38">
          <cell r="B38">
            <v>2013</v>
          </cell>
          <cell r="C38">
            <v>0</v>
          </cell>
          <cell r="D38">
            <v>0</v>
          </cell>
        </row>
        <row r="39">
          <cell r="B39">
            <v>2014</v>
          </cell>
          <cell r="C39">
            <v>0</v>
          </cell>
          <cell r="D39">
            <v>0</v>
          </cell>
        </row>
        <row r="40">
          <cell r="B40">
            <v>2015</v>
          </cell>
          <cell r="C40">
            <v>0</v>
          </cell>
          <cell r="D40">
            <v>0</v>
          </cell>
        </row>
        <row r="41">
          <cell r="B41">
            <v>2016</v>
          </cell>
          <cell r="C41">
            <v>0</v>
          </cell>
          <cell r="D41">
            <v>0</v>
          </cell>
        </row>
        <row r="42">
          <cell r="B42">
            <v>2017</v>
          </cell>
          <cell r="C42">
            <v>0</v>
          </cell>
          <cell r="D42">
            <v>0</v>
          </cell>
        </row>
        <row r="43">
          <cell r="B43">
            <v>2018</v>
          </cell>
          <cell r="C43">
            <v>0</v>
          </cell>
          <cell r="D43">
            <v>0</v>
          </cell>
        </row>
        <row r="44">
          <cell r="B44">
            <v>2019</v>
          </cell>
          <cell r="C44">
            <v>0</v>
          </cell>
          <cell r="D44">
            <v>0</v>
          </cell>
        </row>
        <row r="45">
          <cell r="B45">
            <v>2020</v>
          </cell>
          <cell r="C45">
            <v>0</v>
          </cell>
          <cell r="D45">
            <v>0</v>
          </cell>
        </row>
        <row r="58">
          <cell r="B58">
            <v>2010</v>
          </cell>
          <cell r="C58">
            <v>15</v>
          </cell>
          <cell r="D58">
            <v>15</v>
          </cell>
        </row>
        <row r="59">
          <cell r="B59">
            <v>2011</v>
          </cell>
          <cell r="C59">
            <v>12</v>
          </cell>
          <cell r="D59">
            <v>12</v>
          </cell>
        </row>
        <row r="60">
          <cell r="B60">
            <v>2012</v>
          </cell>
          <cell r="C60">
            <v>9</v>
          </cell>
          <cell r="D60">
            <v>9</v>
          </cell>
        </row>
        <row r="61">
          <cell r="B61">
            <v>2013</v>
          </cell>
          <cell r="C61">
            <v>6</v>
          </cell>
          <cell r="D61">
            <v>6</v>
          </cell>
        </row>
        <row r="62">
          <cell r="B62">
            <v>2014</v>
          </cell>
          <cell r="C62">
            <v>3</v>
          </cell>
          <cell r="D62">
            <v>3</v>
          </cell>
        </row>
        <row r="63">
          <cell r="B63">
            <v>2015</v>
          </cell>
          <cell r="C63">
            <v>0</v>
          </cell>
          <cell r="D63">
            <v>0</v>
          </cell>
        </row>
        <row r="64">
          <cell r="B64">
            <v>2016</v>
          </cell>
          <cell r="C64">
            <v>0</v>
          </cell>
          <cell r="D64">
            <v>0</v>
          </cell>
        </row>
        <row r="65">
          <cell r="B65">
            <v>2017</v>
          </cell>
          <cell r="C65">
            <v>0</v>
          </cell>
          <cell r="D65">
            <v>0</v>
          </cell>
        </row>
        <row r="66">
          <cell r="B66">
            <v>2018</v>
          </cell>
          <cell r="C66">
            <v>0</v>
          </cell>
          <cell r="D66">
            <v>0</v>
          </cell>
        </row>
        <row r="67">
          <cell r="B67">
            <v>2019</v>
          </cell>
          <cell r="C67">
            <v>0</v>
          </cell>
          <cell r="D67">
            <v>0</v>
          </cell>
        </row>
        <row r="68">
          <cell r="B68">
            <v>2020</v>
          </cell>
          <cell r="C68">
            <v>0</v>
          </cell>
          <cell r="D68">
            <v>0</v>
          </cell>
        </row>
        <row r="77">
          <cell r="B77">
            <v>0</v>
          </cell>
          <cell r="C77">
            <v>0</v>
          </cell>
          <cell r="D77">
            <v>0</v>
          </cell>
          <cell r="E77">
            <v>0</v>
          </cell>
          <cell r="F77">
            <v>0</v>
          </cell>
        </row>
        <row r="78">
          <cell r="B78">
            <v>44</v>
          </cell>
          <cell r="C78">
            <v>0</v>
          </cell>
          <cell r="D78">
            <v>0</v>
          </cell>
          <cell r="E78">
            <v>0</v>
          </cell>
          <cell r="F78">
            <v>0</v>
          </cell>
        </row>
        <row r="79">
          <cell r="B79">
            <v>45</v>
          </cell>
          <cell r="C79">
            <v>0</v>
          </cell>
          <cell r="D79">
            <v>0</v>
          </cell>
          <cell r="E79">
            <v>0</v>
          </cell>
          <cell r="F79">
            <v>0</v>
          </cell>
        </row>
        <row r="80">
          <cell r="B80">
            <v>46</v>
          </cell>
          <cell r="C80">
            <v>0</v>
          </cell>
          <cell r="D80">
            <v>0</v>
          </cell>
          <cell r="E80">
            <v>0</v>
          </cell>
          <cell r="F80">
            <v>0</v>
          </cell>
        </row>
        <row r="81">
          <cell r="B81">
            <v>47</v>
          </cell>
          <cell r="C81">
            <v>0</v>
          </cell>
          <cell r="D81">
            <v>0</v>
          </cell>
          <cell r="E81">
            <v>0</v>
          </cell>
          <cell r="F81">
            <v>0</v>
          </cell>
        </row>
        <row r="82">
          <cell r="B82">
            <v>48</v>
          </cell>
          <cell r="C82">
            <v>0</v>
          </cell>
          <cell r="D82">
            <v>0</v>
          </cell>
          <cell r="E82">
            <v>0</v>
          </cell>
          <cell r="F82">
            <v>0</v>
          </cell>
        </row>
        <row r="83">
          <cell r="B83">
            <v>49</v>
          </cell>
          <cell r="C83">
            <v>0</v>
          </cell>
          <cell r="D83">
            <v>0</v>
          </cell>
          <cell r="E83">
            <v>30</v>
          </cell>
          <cell r="F83">
            <v>30</v>
          </cell>
        </row>
        <row r="84">
          <cell r="B84">
            <v>50</v>
          </cell>
          <cell r="C84">
            <v>0</v>
          </cell>
          <cell r="D84">
            <v>0</v>
          </cell>
          <cell r="E84">
            <v>60</v>
          </cell>
          <cell r="F84">
            <v>60</v>
          </cell>
        </row>
        <row r="85">
          <cell r="B85">
            <v>51</v>
          </cell>
          <cell r="C85">
            <v>0</v>
          </cell>
          <cell r="D85">
            <v>0</v>
          </cell>
          <cell r="E85">
            <v>80</v>
          </cell>
          <cell r="F85">
            <v>80</v>
          </cell>
        </row>
        <row r="86">
          <cell r="B86">
            <v>52</v>
          </cell>
          <cell r="C86">
            <v>0</v>
          </cell>
          <cell r="D86">
            <v>0</v>
          </cell>
          <cell r="E86">
            <v>100</v>
          </cell>
          <cell r="F86">
            <v>100</v>
          </cell>
        </row>
        <row r="87">
          <cell r="B87">
            <v>53</v>
          </cell>
          <cell r="C87">
            <v>0</v>
          </cell>
          <cell r="D87">
            <v>0</v>
          </cell>
          <cell r="E87">
            <v>110</v>
          </cell>
          <cell r="F87">
            <v>110</v>
          </cell>
        </row>
        <row r="88">
          <cell r="B88">
            <v>54</v>
          </cell>
          <cell r="C88">
            <v>0</v>
          </cell>
          <cell r="D88">
            <v>0</v>
          </cell>
          <cell r="E88">
            <v>126</v>
          </cell>
          <cell r="F88">
            <v>126</v>
          </cell>
        </row>
        <row r="89">
          <cell r="B89">
            <v>59</v>
          </cell>
          <cell r="C89">
            <v>0</v>
          </cell>
          <cell r="D89">
            <v>0</v>
          </cell>
          <cell r="E89">
            <v>126</v>
          </cell>
          <cell r="F89">
            <v>140</v>
          </cell>
        </row>
        <row r="90">
          <cell r="B90">
            <v>65</v>
          </cell>
          <cell r="C90">
            <v>0</v>
          </cell>
          <cell r="D90">
            <v>0</v>
          </cell>
          <cell r="E90">
            <v>0</v>
          </cell>
          <cell r="F90">
            <v>0</v>
          </cell>
        </row>
        <row r="97">
          <cell r="B97">
            <v>2010</v>
          </cell>
          <cell r="C97">
            <v>15</v>
          </cell>
          <cell r="D97">
            <v>0.00907639</v>
          </cell>
        </row>
        <row r="98">
          <cell r="B98">
            <v>2011</v>
          </cell>
          <cell r="C98">
            <v>20</v>
          </cell>
          <cell r="D98">
            <v>0.01210185</v>
          </cell>
        </row>
        <row r="99">
          <cell r="B99">
            <v>2012</v>
          </cell>
          <cell r="C99">
            <v>25</v>
          </cell>
          <cell r="D99">
            <v>0.01512731</v>
          </cell>
        </row>
        <row r="100">
          <cell r="B100">
            <v>2013</v>
          </cell>
          <cell r="C100">
            <v>30</v>
          </cell>
          <cell r="D100">
            <v>0.01815277</v>
          </cell>
        </row>
        <row r="101">
          <cell r="B101">
            <v>2014</v>
          </cell>
          <cell r="C101">
            <v>35</v>
          </cell>
          <cell r="D101">
            <v>0.02117824</v>
          </cell>
        </row>
        <row r="107">
          <cell r="C107" t="str">
            <v>45+ uren</v>
          </cell>
        </row>
        <row r="108">
          <cell r="B108">
            <v>0</v>
          </cell>
          <cell r="C108">
            <v>0</v>
          </cell>
          <cell r="D108">
            <v>0</v>
          </cell>
          <cell r="E108">
            <v>0</v>
          </cell>
          <cell r="F108">
            <v>0</v>
          </cell>
        </row>
        <row r="109">
          <cell r="B109">
            <v>44</v>
          </cell>
          <cell r="C109">
            <v>14.4</v>
          </cell>
          <cell r="D109">
            <v>21.6</v>
          </cell>
          <cell r="E109">
            <v>82.8</v>
          </cell>
          <cell r="F109">
            <v>82.8</v>
          </cell>
        </row>
        <row r="110">
          <cell r="B110">
            <v>49</v>
          </cell>
          <cell r="C110">
            <v>14.4</v>
          </cell>
          <cell r="D110">
            <v>21.6</v>
          </cell>
          <cell r="E110">
            <v>82.8</v>
          </cell>
          <cell r="F110">
            <v>82.8</v>
          </cell>
        </row>
        <row r="111">
          <cell r="B111">
            <v>50</v>
          </cell>
          <cell r="C111">
            <v>0</v>
          </cell>
          <cell r="D111">
            <v>28.8</v>
          </cell>
          <cell r="E111">
            <v>99.4</v>
          </cell>
          <cell r="F111">
            <v>99.4</v>
          </cell>
        </row>
        <row r="112">
          <cell r="B112">
            <v>51</v>
          </cell>
          <cell r="C112">
            <v>0</v>
          </cell>
          <cell r="D112">
            <v>28.8</v>
          </cell>
          <cell r="E112">
            <v>115.9</v>
          </cell>
          <cell r="F112">
            <v>115.9</v>
          </cell>
        </row>
        <row r="113">
          <cell r="B113">
            <v>52</v>
          </cell>
          <cell r="C113">
            <v>0</v>
          </cell>
          <cell r="D113">
            <v>28.8</v>
          </cell>
          <cell r="E113">
            <v>132.5</v>
          </cell>
          <cell r="F113">
            <v>132.5</v>
          </cell>
        </row>
        <row r="114">
          <cell r="B114">
            <v>53</v>
          </cell>
          <cell r="C114">
            <v>0</v>
          </cell>
          <cell r="D114">
            <v>28.8</v>
          </cell>
          <cell r="E114">
            <v>149</v>
          </cell>
          <cell r="F114">
            <v>149</v>
          </cell>
        </row>
        <row r="115">
          <cell r="B115">
            <v>54</v>
          </cell>
          <cell r="C115">
            <v>0</v>
          </cell>
          <cell r="D115">
            <v>28.8</v>
          </cell>
          <cell r="E115">
            <v>165.6</v>
          </cell>
          <cell r="F115">
            <v>165.6</v>
          </cell>
        </row>
        <row r="116">
          <cell r="B116">
            <v>59</v>
          </cell>
          <cell r="C116">
            <v>0</v>
          </cell>
          <cell r="D116">
            <v>28.8</v>
          </cell>
          <cell r="E116">
            <v>165.6</v>
          </cell>
          <cell r="F116">
            <v>180</v>
          </cell>
        </row>
        <row r="119">
          <cell r="C119">
            <v>31.99993678088254</v>
          </cell>
        </row>
        <row r="128">
          <cell r="C12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leiding"/>
      <sheetName val="Mijn gegevens"/>
      <sheetName val="Mijn verlof"/>
      <sheetName val="Sparen in tijd of in geld"/>
      <sheetName val="Mijn spaartegoed"/>
      <sheetName val="Toelichting"/>
      <sheetName val="Rekenblad"/>
      <sheetName val="maatman"/>
      <sheetName val="Tabel_totaalrecht"/>
      <sheetName val="Tabel_basisrecht"/>
      <sheetName val="Tabel_overgangsrecht"/>
      <sheetName val="carriere"/>
      <sheetName val="Leeftijdsgrenze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lkom"/>
      <sheetName val="Invulblad"/>
      <sheetName val="Uw verlofbudget"/>
      <sheetName val="Kies uw doel"/>
      <sheetName val="... later extra vrije tijd"/>
      <sheetName val="... nu meer geld"/>
      <sheetName val="... geld sparen"/>
      <sheetName val="... meerkeuze"/>
      <sheetName val="Uw keuze"/>
      <sheetName val="Rekenbla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2:BB10"/>
  <sheetViews>
    <sheetView showRowColHeaders="0" tabSelected="1" zoomScale="110" zoomScaleNormal="110" zoomScalePageLayoutView="0" workbookViewId="0" topLeftCell="A2">
      <selection activeCell="M28" sqref="M28"/>
    </sheetView>
  </sheetViews>
  <sheetFormatPr defaultColWidth="9.140625" defaultRowHeight="15"/>
  <cols>
    <col min="1" max="16384" width="9.140625" style="26" customWidth="1"/>
  </cols>
  <sheetData>
    <row r="1" s="24" customFormat="1" ht="11.25" hidden="1"/>
    <row r="2" spans="1:54" s="24" customFormat="1" ht="97.5" customHeight="1">
      <c r="A2" s="26"/>
      <c r="B2" s="26"/>
      <c r="C2" s="26"/>
      <c r="D2" s="26"/>
      <c r="E2" s="26"/>
      <c r="F2" s="26"/>
      <c r="G2" s="26"/>
      <c r="H2" s="26"/>
      <c r="I2" s="26"/>
      <c r="J2" s="26"/>
      <c r="K2" s="26"/>
      <c r="L2" s="26"/>
      <c r="M2" s="26"/>
      <c r="N2" s="26"/>
      <c r="O2" s="26"/>
      <c r="P2" s="26"/>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row>
    <row r="4" ht="12">
      <c r="N4" s="57" t="s">
        <v>96</v>
      </c>
    </row>
    <row r="6" spans="15:17" ht="11.25">
      <c r="O6" s="79"/>
      <c r="P6" s="80"/>
      <c r="Q6" s="80"/>
    </row>
    <row r="7" spans="15:17" ht="11.25">
      <c r="O7" s="80"/>
      <c r="P7" s="80"/>
      <c r="Q7" s="80"/>
    </row>
    <row r="8" spans="15:17" ht="11.25">
      <c r="O8" s="80"/>
      <c r="P8" s="80"/>
      <c r="Q8" s="80"/>
    </row>
    <row r="9" spans="15:17" ht="11.25">
      <c r="O9" s="80"/>
      <c r="P9" s="80"/>
      <c r="Q9" s="80"/>
    </row>
    <row r="10" spans="15:17" ht="11.25">
      <c r="O10" s="80"/>
      <c r="P10" s="80"/>
      <c r="Q10" s="80"/>
    </row>
  </sheetData>
  <sheetProtection password="DEAC" sheet="1" objects="1" scenarios="1"/>
  <mergeCells count="1">
    <mergeCell ref="O6:Q10"/>
  </mergeCells>
  <printOptions/>
  <pageMargins left="0.75" right="0.75" top="1" bottom="1" header="0.5" footer="0.5"/>
  <pageSetup horizontalDpi="600" verticalDpi="600" orientation="landscape" paperSize="9" scale="94" r:id="rId2"/>
  <drawing r:id="rId1"/>
</worksheet>
</file>

<file path=xl/worksheets/sheet10.xml><?xml version="1.0" encoding="utf-8"?>
<worksheet xmlns="http://schemas.openxmlformats.org/spreadsheetml/2006/main" xmlns:r="http://schemas.openxmlformats.org/officeDocument/2006/relationships">
  <dimension ref="A1:K339"/>
  <sheetViews>
    <sheetView showRowColHeaders="0" zoomScalePageLayoutView="0" workbookViewId="0" topLeftCell="A1">
      <selection activeCell="D4" sqref="D4"/>
    </sheetView>
  </sheetViews>
  <sheetFormatPr defaultColWidth="9.140625" defaultRowHeight="15"/>
  <cols>
    <col min="1" max="3" width="9.140625" style="10" customWidth="1"/>
    <col min="4" max="4" width="9.57421875" style="10" bestFit="1" customWidth="1"/>
    <col min="5" max="16384" width="9.140625" style="10" customWidth="1"/>
  </cols>
  <sheetData>
    <row r="1" spans="1:11" ht="15.75">
      <c r="A1" s="6"/>
      <c r="B1" s="7" t="s">
        <v>20</v>
      </c>
      <c r="C1" s="7" t="s">
        <v>21</v>
      </c>
      <c r="D1" s="6" t="s">
        <v>22</v>
      </c>
      <c r="E1" s="8"/>
      <c r="F1" s="9"/>
      <c r="G1" s="9"/>
      <c r="H1" s="8"/>
      <c r="I1" s="8"/>
      <c r="J1" s="9"/>
      <c r="K1" s="9"/>
    </row>
    <row r="2" spans="1:11" ht="15.75">
      <c r="A2" s="6">
        <v>15</v>
      </c>
      <c r="B2" s="11">
        <v>0.0914</v>
      </c>
      <c r="C2" s="11">
        <v>0.077</v>
      </c>
      <c r="D2" s="12">
        <f aca="true" t="shared" si="0" ref="D2:D51">0.83*C2+0.17*B2</f>
        <v>0.07944799999999999</v>
      </c>
      <c r="E2" s="13"/>
      <c r="F2" s="13"/>
      <c r="G2" s="13"/>
      <c r="H2" s="8"/>
      <c r="I2" s="13"/>
      <c r="J2" s="13"/>
      <c r="K2" s="13"/>
    </row>
    <row r="3" spans="1:11" ht="15.75">
      <c r="A3" s="6">
        <v>16</v>
      </c>
      <c r="B3" s="11">
        <v>0.0914</v>
      </c>
      <c r="C3" s="11">
        <v>0.077</v>
      </c>
      <c r="D3" s="12">
        <f t="shared" si="0"/>
        <v>0.07944799999999999</v>
      </c>
      <c r="E3" s="13"/>
      <c r="F3" s="13"/>
      <c r="G3" s="13"/>
      <c r="H3" s="8"/>
      <c r="I3" s="13"/>
      <c r="J3" s="13"/>
      <c r="K3" s="13"/>
    </row>
    <row r="4" spans="1:11" ht="15.75">
      <c r="A4" s="6">
        <v>17</v>
      </c>
      <c r="B4" s="11">
        <v>0.0914</v>
      </c>
      <c r="C4" s="11">
        <v>0.077</v>
      </c>
      <c r="D4" s="12">
        <f t="shared" si="0"/>
        <v>0.07944799999999999</v>
      </c>
      <c r="E4" s="13"/>
      <c r="F4" s="13"/>
      <c r="G4" s="13"/>
      <c r="H4" s="8"/>
      <c r="I4" s="13"/>
      <c r="J4" s="13"/>
      <c r="K4" s="13"/>
    </row>
    <row r="5" spans="1:11" ht="15.75">
      <c r="A5" s="6">
        <v>18</v>
      </c>
      <c r="B5" s="11">
        <v>0.0914</v>
      </c>
      <c r="C5" s="11">
        <v>0.077</v>
      </c>
      <c r="D5" s="12">
        <f t="shared" si="0"/>
        <v>0.07944799999999999</v>
      </c>
      <c r="E5" s="13"/>
      <c r="F5" s="13"/>
      <c r="G5" s="13"/>
      <c r="H5" s="8"/>
      <c r="I5" s="13"/>
      <c r="J5" s="13"/>
      <c r="K5" s="13"/>
    </row>
    <row r="6" spans="1:11" ht="15.75">
      <c r="A6" s="6">
        <v>19</v>
      </c>
      <c r="B6" s="11">
        <v>0.0914</v>
      </c>
      <c r="C6" s="11">
        <v>0.077</v>
      </c>
      <c r="D6" s="12">
        <f t="shared" si="0"/>
        <v>0.07944799999999999</v>
      </c>
      <c r="E6" s="13"/>
      <c r="F6" s="13"/>
      <c r="G6" s="13"/>
      <c r="H6" s="8"/>
      <c r="I6" s="13"/>
      <c r="J6" s="13"/>
      <c r="K6" s="13"/>
    </row>
    <row r="7" spans="1:11" ht="15.75">
      <c r="A7" s="6">
        <v>20</v>
      </c>
      <c r="B7" s="14">
        <v>0.0914</v>
      </c>
      <c r="C7" s="14">
        <v>0.077</v>
      </c>
      <c r="D7" s="15">
        <f t="shared" si="0"/>
        <v>0.07944799999999999</v>
      </c>
      <c r="E7" s="13"/>
      <c r="F7" s="13"/>
      <c r="G7" s="13"/>
      <c r="H7" s="8"/>
      <c r="I7" s="13"/>
      <c r="J7" s="13"/>
      <c r="K7" s="13"/>
    </row>
    <row r="8" spans="1:11" ht="15.75">
      <c r="A8" s="6">
        <v>21</v>
      </c>
      <c r="B8" s="14">
        <v>0.0932</v>
      </c>
      <c r="C8" s="14">
        <v>0.0822</v>
      </c>
      <c r="D8" s="15">
        <f t="shared" si="0"/>
        <v>0.08406999999999999</v>
      </c>
      <c r="E8" s="13"/>
      <c r="F8" s="13"/>
      <c r="G8" s="13"/>
      <c r="H8" s="8"/>
      <c r="I8" s="13"/>
      <c r="J8" s="13"/>
      <c r="K8" s="13"/>
    </row>
    <row r="9" spans="1:11" ht="15.75">
      <c r="A9" s="6">
        <v>22</v>
      </c>
      <c r="B9" s="14">
        <v>0.0716</v>
      </c>
      <c r="C9" s="14">
        <v>0.0685</v>
      </c>
      <c r="D9" s="15">
        <f t="shared" si="0"/>
        <v>0.069027</v>
      </c>
      <c r="E9" s="13"/>
      <c r="F9" s="13"/>
      <c r="G9" s="13"/>
      <c r="H9" s="8"/>
      <c r="I9" s="13"/>
      <c r="J9" s="13"/>
      <c r="K9" s="13"/>
    </row>
    <row r="10" spans="1:11" ht="15.75">
      <c r="A10" s="6">
        <v>23</v>
      </c>
      <c r="B10" s="14">
        <v>0.0526</v>
      </c>
      <c r="C10" s="14">
        <v>0.0513</v>
      </c>
      <c r="D10" s="15">
        <f t="shared" si="0"/>
        <v>0.051521</v>
      </c>
      <c r="E10" s="13"/>
      <c r="F10" s="13"/>
      <c r="G10" s="13"/>
      <c r="H10" s="8"/>
      <c r="I10" s="13"/>
      <c r="J10" s="13"/>
      <c r="K10" s="13"/>
    </row>
    <row r="11" spans="1:11" ht="15.75">
      <c r="A11" s="6">
        <v>24</v>
      </c>
      <c r="B11" s="14">
        <v>0.0463</v>
      </c>
      <c r="C11" s="14">
        <v>0.0472</v>
      </c>
      <c r="D11" s="15">
        <f t="shared" si="0"/>
        <v>0.047047</v>
      </c>
      <c r="E11" s="13"/>
      <c r="F11" s="13"/>
      <c r="G11" s="13"/>
      <c r="H11" s="8"/>
      <c r="I11" s="13"/>
      <c r="J11" s="13"/>
      <c r="K11" s="13"/>
    </row>
    <row r="12" spans="1:11" ht="15.75">
      <c r="A12" s="6">
        <v>25</v>
      </c>
      <c r="B12" s="14">
        <v>0.0292</v>
      </c>
      <c r="C12" s="14">
        <v>0.0261</v>
      </c>
      <c r="D12" s="15">
        <f t="shared" si="0"/>
        <v>0.026627</v>
      </c>
      <c r="E12" s="13"/>
      <c r="F12" s="13"/>
      <c r="G12" s="13"/>
      <c r="H12" s="8"/>
      <c r="I12" s="13"/>
      <c r="J12" s="13"/>
      <c r="K12" s="13"/>
    </row>
    <row r="13" spans="1:11" ht="15.75">
      <c r="A13" s="6">
        <v>26</v>
      </c>
      <c r="B13" s="14">
        <v>0.0407</v>
      </c>
      <c r="C13" s="14">
        <v>0.0337</v>
      </c>
      <c r="D13" s="15">
        <f t="shared" si="0"/>
        <v>0.03489</v>
      </c>
      <c r="E13" s="13"/>
      <c r="F13" s="13"/>
      <c r="G13" s="13"/>
      <c r="H13" s="8"/>
      <c r="I13" s="13"/>
      <c r="J13" s="13"/>
      <c r="K13" s="13"/>
    </row>
    <row r="14" spans="1:11" ht="15.75">
      <c r="A14" s="6">
        <v>27</v>
      </c>
      <c r="B14" s="14">
        <v>0.0383</v>
      </c>
      <c r="C14" s="14">
        <v>0.0314</v>
      </c>
      <c r="D14" s="15">
        <f t="shared" si="0"/>
        <v>0.032573</v>
      </c>
      <c r="E14" s="13"/>
      <c r="F14" s="13"/>
      <c r="G14" s="13"/>
      <c r="H14" s="8"/>
      <c r="I14" s="8"/>
      <c r="J14" s="8"/>
      <c r="K14" s="8"/>
    </row>
    <row r="15" spans="1:11" ht="15.75">
      <c r="A15" s="6">
        <v>28</v>
      </c>
      <c r="B15" s="14">
        <v>0.0371</v>
      </c>
      <c r="C15" s="14">
        <v>0.0281</v>
      </c>
      <c r="D15" s="15">
        <f t="shared" si="0"/>
        <v>0.02963</v>
      </c>
      <c r="E15" s="13"/>
      <c r="F15" s="13"/>
      <c r="G15" s="13"/>
      <c r="H15" s="8"/>
      <c r="I15" s="8"/>
      <c r="J15" s="8"/>
      <c r="K15" s="8"/>
    </row>
    <row r="16" spans="1:11" ht="12.75">
      <c r="A16" s="6">
        <v>29</v>
      </c>
      <c r="B16" s="14">
        <v>0.0353</v>
      </c>
      <c r="C16" s="14">
        <v>0.0254</v>
      </c>
      <c r="D16" s="15">
        <f t="shared" si="0"/>
        <v>0.027082999999999996</v>
      </c>
      <c r="E16" s="13"/>
      <c r="F16" s="13"/>
      <c r="G16" s="13"/>
      <c r="H16" s="13"/>
      <c r="I16" s="13"/>
      <c r="J16" s="13"/>
      <c r="K16" s="13"/>
    </row>
    <row r="17" spans="1:11" ht="12.75">
      <c r="A17" s="6">
        <v>30</v>
      </c>
      <c r="B17" s="14">
        <v>0.0324</v>
      </c>
      <c r="C17" s="14">
        <v>0.0225</v>
      </c>
      <c r="D17" s="15">
        <f t="shared" si="0"/>
        <v>0.024182999999999996</v>
      </c>
      <c r="E17" s="13"/>
      <c r="F17" s="13"/>
      <c r="G17" s="13"/>
      <c r="H17" s="13"/>
      <c r="I17" s="13"/>
      <c r="J17" s="13"/>
      <c r="K17" s="13"/>
    </row>
    <row r="18" spans="1:11" ht="12.75">
      <c r="A18" s="6">
        <v>31</v>
      </c>
      <c r="B18" s="14">
        <v>0.0316</v>
      </c>
      <c r="C18" s="14">
        <v>0.0201</v>
      </c>
      <c r="D18" s="15">
        <f t="shared" si="0"/>
        <v>0.022055</v>
      </c>
      <c r="E18" s="13"/>
      <c r="F18" s="13"/>
      <c r="G18" s="13"/>
      <c r="H18" s="13"/>
      <c r="I18" s="13"/>
      <c r="J18" s="13"/>
      <c r="K18" s="13"/>
    </row>
    <row r="19" spans="1:11" ht="12.75">
      <c r="A19" s="6">
        <v>32</v>
      </c>
      <c r="B19" s="14">
        <v>0.0297</v>
      </c>
      <c r="C19" s="14">
        <v>0.0162</v>
      </c>
      <c r="D19" s="15">
        <f t="shared" si="0"/>
        <v>0.018494999999999998</v>
      </c>
      <c r="E19" s="13"/>
      <c r="F19" s="13"/>
      <c r="G19" s="13"/>
      <c r="H19" s="13"/>
      <c r="I19" s="13"/>
      <c r="J19" s="13"/>
      <c r="K19" s="13"/>
    </row>
    <row r="20" spans="1:11" ht="12.75">
      <c r="A20" s="6">
        <v>33</v>
      </c>
      <c r="B20" s="14">
        <v>0.0285</v>
      </c>
      <c r="C20" s="14">
        <v>0.0109</v>
      </c>
      <c r="D20" s="15">
        <f t="shared" si="0"/>
        <v>0.013892</v>
      </c>
      <c r="E20" s="13"/>
      <c r="F20" s="13"/>
      <c r="G20" s="13"/>
      <c r="H20" s="13"/>
      <c r="I20" s="13"/>
      <c r="J20" s="13"/>
      <c r="K20" s="13"/>
    </row>
    <row r="21" spans="1:11" ht="12.75">
      <c r="A21" s="6">
        <v>34</v>
      </c>
      <c r="B21" s="14">
        <v>0.0266</v>
      </c>
      <c r="C21" s="14">
        <v>0.0153</v>
      </c>
      <c r="D21" s="15">
        <f t="shared" si="0"/>
        <v>0.017221</v>
      </c>
      <c r="E21" s="13"/>
      <c r="F21" s="13"/>
      <c r="G21" s="13"/>
      <c r="H21" s="13"/>
      <c r="I21" s="13"/>
      <c r="J21" s="13"/>
      <c r="K21" s="13"/>
    </row>
    <row r="22" spans="1:11" ht="12.75">
      <c r="A22" s="6">
        <v>35</v>
      </c>
      <c r="B22" s="14">
        <v>0.024</v>
      </c>
      <c r="C22" s="14">
        <v>0.0117</v>
      </c>
      <c r="D22" s="15">
        <f t="shared" si="0"/>
        <v>0.013791</v>
      </c>
      <c r="E22" s="13"/>
      <c r="F22" s="13"/>
      <c r="G22" s="13"/>
      <c r="H22" s="13"/>
      <c r="I22" s="13"/>
      <c r="J22" s="13"/>
      <c r="K22" s="13"/>
    </row>
    <row r="23" spans="1:11" ht="12.75">
      <c r="A23" s="6">
        <v>36</v>
      </c>
      <c r="B23" s="14">
        <v>0.0225</v>
      </c>
      <c r="C23" s="14">
        <v>0.0109</v>
      </c>
      <c r="D23" s="15">
        <f t="shared" si="0"/>
        <v>0.012872</v>
      </c>
      <c r="E23" s="13"/>
      <c r="F23" s="13"/>
      <c r="G23" s="13"/>
      <c r="H23" s="13"/>
      <c r="I23" s="13"/>
      <c r="J23" s="13"/>
      <c r="K23" s="13"/>
    </row>
    <row r="24" spans="1:11" ht="12.75">
      <c r="A24" s="6">
        <v>37</v>
      </c>
      <c r="B24" s="14">
        <v>0.0219</v>
      </c>
      <c r="C24" s="14">
        <v>0.0102</v>
      </c>
      <c r="D24" s="15">
        <f t="shared" si="0"/>
        <v>0.012189</v>
      </c>
      <c r="E24" s="13"/>
      <c r="F24" s="13"/>
      <c r="G24" s="13"/>
      <c r="H24" s="13"/>
      <c r="I24" s="13"/>
      <c r="J24" s="13"/>
      <c r="K24" s="13"/>
    </row>
    <row r="25" spans="1:11" ht="12.75">
      <c r="A25" s="6">
        <v>38</v>
      </c>
      <c r="B25" s="14">
        <v>0.0213</v>
      </c>
      <c r="C25" s="14">
        <v>0.0091</v>
      </c>
      <c r="D25" s="15">
        <f t="shared" si="0"/>
        <v>0.011174</v>
      </c>
      <c r="E25" s="13"/>
      <c r="F25" s="13"/>
      <c r="G25" s="13"/>
      <c r="H25" s="13"/>
      <c r="I25" s="13"/>
      <c r="J25" s="13"/>
      <c r="K25" s="13"/>
    </row>
    <row r="26" spans="1:11" ht="12.75">
      <c r="A26" s="6">
        <v>39</v>
      </c>
      <c r="B26" s="14">
        <v>0.0194</v>
      </c>
      <c r="C26" s="14">
        <v>0.0098</v>
      </c>
      <c r="D26" s="15">
        <f t="shared" si="0"/>
        <v>0.011432</v>
      </c>
      <c r="E26" s="13"/>
      <c r="F26" s="13"/>
      <c r="G26" s="13"/>
      <c r="H26" s="13"/>
      <c r="I26" s="13"/>
      <c r="J26" s="13"/>
      <c r="K26" s="13"/>
    </row>
    <row r="27" spans="1:11" ht="12.75">
      <c r="A27" s="6">
        <v>40</v>
      </c>
      <c r="B27" s="14">
        <v>0.0179</v>
      </c>
      <c r="C27" s="14">
        <v>0.0104</v>
      </c>
      <c r="D27" s="15">
        <f t="shared" si="0"/>
        <v>0.011675</v>
      </c>
      <c r="E27" s="13"/>
      <c r="F27" s="13"/>
      <c r="G27" s="13"/>
      <c r="H27" s="13"/>
      <c r="I27" s="13"/>
      <c r="J27" s="13"/>
      <c r="K27" s="13"/>
    </row>
    <row r="28" spans="1:11" ht="12.75">
      <c r="A28" s="6">
        <v>41</v>
      </c>
      <c r="B28" s="14">
        <v>0.0158</v>
      </c>
      <c r="C28" s="14">
        <v>0.0089</v>
      </c>
      <c r="D28" s="15">
        <f t="shared" si="0"/>
        <v>0.010073</v>
      </c>
      <c r="E28" s="13"/>
      <c r="F28" s="13"/>
      <c r="G28" s="13"/>
      <c r="H28" s="13"/>
      <c r="I28" s="13"/>
      <c r="J28" s="13"/>
      <c r="K28" s="13"/>
    </row>
    <row r="29" spans="1:11" ht="12.75">
      <c r="A29" s="6">
        <v>42</v>
      </c>
      <c r="B29" s="14">
        <v>0.0163</v>
      </c>
      <c r="C29" s="14">
        <v>0.0093</v>
      </c>
      <c r="D29" s="15">
        <f t="shared" si="0"/>
        <v>0.01049</v>
      </c>
      <c r="E29" s="13"/>
      <c r="F29" s="13"/>
      <c r="G29" s="13"/>
      <c r="H29" s="13"/>
      <c r="I29" s="13"/>
      <c r="J29" s="13"/>
      <c r="K29" s="13"/>
    </row>
    <row r="30" spans="1:11" ht="12.75">
      <c r="A30" s="6">
        <v>43</v>
      </c>
      <c r="B30" s="14">
        <v>0.0142</v>
      </c>
      <c r="C30" s="14">
        <v>0.0098</v>
      </c>
      <c r="D30" s="15">
        <f t="shared" si="0"/>
        <v>0.010547999999999998</v>
      </c>
      <c r="E30" s="13"/>
      <c r="F30" s="13"/>
      <c r="G30" s="13"/>
      <c r="H30" s="13"/>
      <c r="I30" s="13"/>
      <c r="J30" s="13"/>
      <c r="K30" s="13"/>
    </row>
    <row r="31" spans="1:11" ht="12.75">
      <c r="A31" s="6">
        <v>44</v>
      </c>
      <c r="B31" s="14">
        <v>0.0133</v>
      </c>
      <c r="C31" s="14">
        <v>0.0098</v>
      </c>
      <c r="D31" s="15">
        <f t="shared" si="0"/>
        <v>0.010394999999999998</v>
      </c>
      <c r="E31" s="13"/>
      <c r="F31" s="13"/>
      <c r="G31" s="13"/>
      <c r="H31" s="13"/>
      <c r="I31" s="13"/>
      <c r="J31" s="13"/>
      <c r="K31" s="13"/>
    </row>
    <row r="32" spans="1:11" ht="12.75">
      <c r="A32" s="6">
        <v>45</v>
      </c>
      <c r="B32" s="14">
        <v>0.0128</v>
      </c>
      <c r="C32" s="14">
        <v>0.0093</v>
      </c>
      <c r="D32" s="15">
        <f t="shared" si="0"/>
        <v>0.009895</v>
      </c>
      <c r="E32" s="13"/>
      <c r="F32" s="13"/>
      <c r="G32" s="13"/>
      <c r="H32" s="13"/>
      <c r="I32" s="13"/>
      <c r="J32" s="13"/>
      <c r="K32" s="13"/>
    </row>
    <row r="33" spans="1:11" ht="12.75">
      <c r="A33" s="6">
        <v>46</v>
      </c>
      <c r="B33" s="14">
        <v>0.0117</v>
      </c>
      <c r="C33" s="14">
        <v>0.009</v>
      </c>
      <c r="D33" s="15">
        <f t="shared" si="0"/>
        <v>0.009458999999999999</v>
      </c>
      <c r="E33" s="13"/>
      <c r="F33" s="13"/>
      <c r="G33" s="13"/>
      <c r="H33" s="13"/>
      <c r="I33" s="13"/>
      <c r="J33" s="13"/>
      <c r="K33" s="13"/>
    </row>
    <row r="34" spans="1:11" ht="12.75">
      <c r="A34" s="6">
        <v>47</v>
      </c>
      <c r="B34" s="14">
        <v>0.011</v>
      </c>
      <c r="C34" s="14">
        <v>0.0097</v>
      </c>
      <c r="D34" s="15">
        <f t="shared" si="0"/>
        <v>0.009921</v>
      </c>
      <c r="E34" s="13"/>
      <c r="F34" s="13"/>
      <c r="G34" s="13"/>
      <c r="H34" s="13"/>
      <c r="I34" s="13"/>
      <c r="J34" s="13"/>
      <c r="K34" s="13"/>
    </row>
    <row r="35" spans="1:11" ht="12.75">
      <c r="A35" s="6">
        <v>48</v>
      </c>
      <c r="B35" s="14">
        <v>0.0096</v>
      </c>
      <c r="C35" s="14">
        <v>0.0079</v>
      </c>
      <c r="D35" s="15">
        <f t="shared" si="0"/>
        <v>0.008189</v>
      </c>
      <c r="E35" s="13"/>
      <c r="F35" s="13"/>
      <c r="G35" s="13"/>
      <c r="H35" s="13"/>
      <c r="I35" s="13"/>
      <c r="J35" s="13"/>
      <c r="K35" s="13"/>
    </row>
    <row r="36" spans="1:11" ht="12.75">
      <c r="A36" s="6">
        <v>49</v>
      </c>
      <c r="B36" s="14">
        <v>0.0089</v>
      </c>
      <c r="C36" s="14">
        <v>0.0047</v>
      </c>
      <c r="D36" s="15">
        <f t="shared" si="0"/>
        <v>0.005414</v>
      </c>
      <c r="E36" s="13"/>
      <c r="F36" s="13"/>
      <c r="G36" s="13"/>
      <c r="H36" s="13"/>
      <c r="I36" s="13"/>
      <c r="J36" s="13"/>
      <c r="K36" s="13"/>
    </row>
    <row r="37" spans="1:11" ht="12.75">
      <c r="A37" s="6">
        <v>50</v>
      </c>
      <c r="B37" s="14">
        <v>0.0089</v>
      </c>
      <c r="C37" s="14">
        <v>0.0077</v>
      </c>
      <c r="D37" s="15">
        <f t="shared" si="0"/>
        <v>0.007904</v>
      </c>
      <c r="E37" s="13"/>
      <c r="F37" s="13"/>
      <c r="G37" s="13"/>
      <c r="H37" s="13"/>
      <c r="I37" s="13"/>
      <c r="J37" s="13"/>
      <c r="K37" s="13"/>
    </row>
    <row r="38" spans="1:11" ht="12.75">
      <c r="A38" s="6">
        <v>51</v>
      </c>
      <c r="B38" s="14">
        <v>0.0084</v>
      </c>
      <c r="C38" s="14">
        <v>0.0068</v>
      </c>
      <c r="D38" s="15">
        <f t="shared" si="0"/>
        <v>0.007072</v>
      </c>
      <c r="E38" s="13"/>
      <c r="F38" s="13"/>
      <c r="G38" s="13"/>
      <c r="H38" s="13"/>
      <c r="I38" s="13"/>
      <c r="J38" s="13"/>
      <c r="K38" s="13"/>
    </row>
    <row r="39" spans="1:11" ht="12.75">
      <c r="A39" s="6">
        <v>52</v>
      </c>
      <c r="B39" s="14">
        <v>0.0079</v>
      </c>
      <c r="C39" s="14">
        <v>0.005</v>
      </c>
      <c r="D39" s="15">
        <f t="shared" si="0"/>
        <v>0.0054930000000000005</v>
      </c>
      <c r="E39" s="13"/>
      <c r="F39" s="13"/>
      <c r="G39" s="13"/>
      <c r="H39" s="13"/>
      <c r="I39" s="13"/>
      <c r="J39" s="13"/>
      <c r="K39" s="13"/>
    </row>
    <row r="40" spans="1:11" ht="12.75">
      <c r="A40" s="6">
        <v>53</v>
      </c>
      <c r="B40" s="14">
        <v>0.008</v>
      </c>
      <c r="C40" s="14">
        <v>0.0038</v>
      </c>
      <c r="D40" s="15">
        <f t="shared" si="0"/>
        <v>0.004514</v>
      </c>
      <c r="E40" s="13"/>
      <c r="F40" s="13"/>
      <c r="G40" s="13"/>
      <c r="H40" s="13"/>
      <c r="I40" s="13"/>
      <c r="J40" s="13"/>
      <c r="K40" s="13"/>
    </row>
    <row r="41" spans="1:11" ht="12.75">
      <c r="A41" s="6">
        <v>54</v>
      </c>
      <c r="B41" s="14">
        <v>0.0076</v>
      </c>
      <c r="C41" s="14">
        <v>0.0041</v>
      </c>
      <c r="D41" s="15">
        <f t="shared" si="0"/>
        <v>0.004695</v>
      </c>
      <c r="E41" s="13"/>
      <c r="F41" s="13"/>
      <c r="G41" s="13"/>
      <c r="H41" s="13"/>
      <c r="I41" s="13"/>
      <c r="J41" s="13"/>
      <c r="K41" s="13"/>
    </row>
    <row r="42" spans="1:11" ht="12.75">
      <c r="A42" s="6">
        <v>55</v>
      </c>
      <c r="B42" s="14">
        <v>0.0117</v>
      </c>
      <c r="C42" s="14">
        <v>0.0109</v>
      </c>
      <c r="D42" s="15">
        <f t="shared" si="0"/>
        <v>0.011036</v>
      </c>
      <c r="E42" s="13"/>
      <c r="F42" s="13"/>
      <c r="G42" s="13"/>
      <c r="H42" s="13"/>
      <c r="I42" s="13"/>
      <c r="J42" s="13"/>
      <c r="K42" s="13"/>
    </row>
    <row r="43" spans="1:11" ht="12.75">
      <c r="A43" s="6">
        <v>56</v>
      </c>
      <c r="B43" s="14">
        <v>0.0062</v>
      </c>
      <c r="C43" s="14">
        <v>0.0047</v>
      </c>
      <c r="D43" s="15">
        <f t="shared" si="0"/>
        <v>0.004955</v>
      </c>
      <c r="E43" s="13"/>
      <c r="F43" s="13"/>
      <c r="G43" s="13"/>
      <c r="H43" s="13"/>
      <c r="I43" s="13"/>
      <c r="J43" s="13"/>
      <c r="K43" s="13"/>
    </row>
    <row r="44" spans="1:11" ht="12.75">
      <c r="A44" s="6">
        <v>57</v>
      </c>
      <c r="B44" s="14">
        <v>0.0066</v>
      </c>
      <c r="C44" s="14">
        <v>-0.0013</v>
      </c>
      <c r="D44" s="15">
        <f t="shared" si="0"/>
        <v>4.3000000000000286E-05</v>
      </c>
      <c r="E44" s="13"/>
      <c r="F44" s="13"/>
      <c r="G44" s="13"/>
      <c r="H44" s="13"/>
      <c r="I44" s="13"/>
      <c r="J44" s="13"/>
      <c r="K44" s="13"/>
    </row>
    <row r="45" spans="1:11" ht="12.75">
      <c r="A45" s="6">
        <v>58</v>
      </c>
      <c r="B45" s="14">
        <v>0.0039</v>
      </c>
      <c r="C45" s="14">
        <v>0.0013</v>
      </c>
      <c r="D45" s="15">
        <f t="shared" si="0"/>
        <v>0.001742</v>
      </c>
      <c r="E45" s="13"/>
      <c r="F45" s="13"/>
      <c r="G45" s="13"/>
      <c r="H45" s="13"/>
      <c r="I45" s="13"/>
      <c r="J45" s="13"/>
      <c r="K45" s="13"/>
    </row>
    <row r="46" spans="1:11" ht="12.75">
      <c r="A46" s="6">
        <v>59</v>
      </c>
      <c r="B46" s="14">
        <v>-0.0008</v>
      </c>
      <c r="C46" s="14">
        <v>-0.0014</v>
      </c>
      <c r="D46" s="15">
        <f t="shared" si="0"/>
        <v>-0.001298</v>
      </c>
      <c r="E46" s="13"/>
      <c r="F46" s="13"/>
      <c r="G46" s="13"/>
      <c r="H46" s="13"/>
      <c r="I46" s="13"/>
      <c r="J46" s="13"/>
      <c r="K46" s="13"/>
    </row>
    <row r="47" spans="1:11" ht="12.75">
      <c r="A47" s="6">
        <v>60</v>
      </c>
      <c r="B47" s="16">
        <v>0</v>
      </c>
      <c r="C47" s="16">
        <v>0</v>
      </c>
      <c r="D47" s="17">
        <f t="shared" si="0"/>
        <v>0</v>
      </c>
      <c r="E47" s="13"/>
      <c r="F47" s="13"/>
      <c r="G47" s="13"/>
      <c r="H47" s="13"/>
      <c r="I47" s="13"/>
      <c r="J47" s="13"/>
      <c r="K47" s="13"/>
    </row>
    <row r="48" spans="1:11" ht="12.75">
      <c r="A48" s="6">
        <v>61</v>
      </c>
      <c r="B48" s="16">
        <v>0</v>
      </c>
      <c r="C48" s="16">
        <v>0</v>
      </c>
      <c r="D48" s="17">
        <f t="shared" si="0"/>
        <v>0</v>
      </c>
      <c r="E48" s="13"/>
      <c r="F48" s="13"/>
      <c r="G48" s="13"/>
      <c r="H48" s="13"/>
      <c r="I48" s="13"/>
      <c r="J48" s="13"/>
      <c r="K48" s="13"/>
    </row>
    <row r="49" spans="1:11" ht="12.75">
      <c r="A49" s="6">
        <v>62</v>
      </c>
      <c r="B49" s="16">
        <v>0</v>
      </c>
      <c r="C49" s="16">
        <v>0</v>
      </c>
      <c r="D49" s="17">
        <f t="shared" si="0"/>
        <v>0</v>
      </c>
      <c r="E49" s="13"/>
      <c r="F49" s="13"/>
      <c r="G49" s="13"/>
      <c r="H49" s="13"/>
      <c r="I49" s="13"/>
      <c r="J49" s="13"/>
      <c r="K49" s="13"/>
    </row>
    <row r="50" spans="1:11" ht="12.75">
      <c r="A50" s="6">
        <v>63</v>
      </c>
      <c r="B50" s="16">
        <v>0</v>
      </c>
      <c r="C50" s="16">
        <v>0</v>
      </c>
      <c r="D50" s="17">
        <f t="shared" si="0"/>
        <v>0</v>
      </c>
      <c r="E50" s="13"/>
      <c r="F50" s="13"/>
      <c r="G50" s="13"/>
      <c r="H50" s="13"/>
      <c r="I50" s="13"/>
      <c r="J50" s="13"/>
      <c r="K50" s="13"/>
    </row>
    <row r="51" spans="1:11" ht="12.75">
      <c r="A51" s="6">
        <v>64</v>
      </c>
      <c r="B51" s="16">
        <v>0</v>
      </c>
      <c r="C51" s="16">
        <v>0</v>
      </c>
      <c r="D51" s="17">
        <f t="shared" si="0"/>
        <v>0</v>
      </c>
      <c r="E51" s="13"/>
      <c r="F51" s="13"/>
      <c r="G51" s="13"/>
      <c r="H51" s="13"/>
      <c r="I51" s="13"/>
      <c r="J51" s="13"/>
      <c r="K51" s="13"/>
    </row>
    <row r="52" spans="1:11" ht="12.75">
      <c r="A52" s="13"/>
      <c r="B52" s="13"/>
      <c r="C52" s="13"/>
      <c r="D52" s="13"/>
      <c r="E52" s="13"/>
      <c r="F52" s="13"/>
      <c r="G52" s="13"/>
      <c r="H52" s="13"/>
      <c r="I52" s="13"/>
      <c r="J52" s="13"/>
      <c r="K52" s="13"/>
    </row>
    <row r="53" spans="1:11" ht="12.75">
      <c r="A53" s="13"/>
      <c r="B53" s="13"/>
      <c r="C53" s="13"/>
      <c r="D53" s="13"/>
      <c r="E53" s="13"/>
      <c r="F53" s="13"/>
      <c r="G53" s="13"/>
      <c r="H53" s="13"/>
      <c r="I53" s="13"/>
      <c r="J53" s="13"/>
      <c r="K53" s="13"/>
    </row>
    <row r="54" spans="1:11" ht="12.75">
      <c r="A54" s="13"/>
      <c r="B54" s="13"/>
      <c r="C54" s="13"/>
      <c r="D54" s="13"/>
      <c r="E54" s="13"/>
      <c r="F54" s="13"/>
      <c r="G54" s="13"/>
      <c r="H54" s="13"/>
      <c r="I54" s="13"/>
      <c r="J54" s="13"/>
      <c r="K54" s="13"/>
    </row>
    <row r="55" spans="1:11" ht="12.75">
      <c r="A55" s="13"/>
      <c r="B55" s="13"/>
      <c r="C55" s="13"/>
      <c r="D55" s="13"/>
      <c r="E55" s="13"/>
      <c r="F55" s="13"/>
      <c r="G55" s="13"/>
      <c r="H55" s="13"/>
      <c r="I55" s="13"/>
      <c r="J55" s="13"/>
      <c r="K55" s="13"/>
    </row>
    <row r="56" spans="1:11" ht="12.75">
      <c r="A56" s="13"/>
      <c r="B56" s="13"/>
      <c r="C56" s="13"/>
      <c r="D56" s="13"/>
      <c r="E56" s="13"/>
      <c r="F56" s="13"/>
      <c r="G56" s="13"/>
      <c r="H56" s="13"/>
      <c r="I56" s="13"/>
      <c r="J56" s="13"/>
      <c r="K56" s="13"/>
    </row>
    <row r="57" spans="1:11" ht="12.75">
      <c r="A57" s="13"/>
      <c r="B57" s="13"/>
      <c r="C57" s="13"/>
      <c r="D57" s="13"/>
      <c r="E57" s="13"/>
      <c r="F57" s="13"/>
      <c r="G57" s="13"/>
      <c r="H57" s="13"/>
      <c r="I57" s="13"/>
      <c r="J57" s="13"/>
      <c r="K57" s="13"/>
    </row>
    <row r="58" spans="1:11" ht="12.75">
      <c r="A58" s="13"/>
      <c r="B58" s="13"/>
      <c r="C58" s="13"/>
      <c r="D58" s="13"/>
      <c r="E58" s="13"/>
      <c r="F58" s="13"/>
      <c r="G58" s="13"/>
      <c r="H58" s="13"/>
      <c r="I58" s="13"/>
      <c r="J58" s="13"/>
      <c r="K58" s="13"/>
    </row>
    <row r="59" spans="1:11" ht="12.75">
      <c r="A59" s="13"/>
      <c r="B59" s="13"/>
      <c r="C59" s="13"/>
      <c r="D59" s="13"/>
      <c r="E59" s="13"/>
      <c r="F59" s="13"/>
      <c r="G59" s="13"/>
      <c r="H59" s="13"/>
      <c r="I59" s="13"/>
      <c r="J59" s="13"/>
      <c r="K59" s="13"/>
    </row>
    <row r="60" spans="1:11" ht="12.75">
      <c r="A60" s="13"/>
      <c r="B60" s="13"/>
      <c r="C60" s="13"/>
      <c r="D60" s="13"/>
      <c r="E60" s="13"/>
      <c r="F60" s="13"/>
      <c r="G60" s="13"/>
      <c r="H60" s="13"/>
      <c r="I60" s="13"/>
      <c r="J60" s="13"/>
      <c r="K60" s="13"/>
    </row>
    <row r="61" spans="1:11" ht="12.75">
      <c r="A61" s="13"/>
      <c r="B61" s="13"/>
      <c r="C61" s="13"/>
      <c r="D61" s="13"/>
      <c r="E61" s="13"/>
      <c r="F61" s="13"/>
      <c r="G61" s="13"/>
      <c r="H61" s="13"/>
      <c r="I61" s="13"/>
      <c r="J61" s="13"/>
      <c r="K61" s="13"/>
    </row>
    <row r="62" spans="1:11" ht="12.75">
      <c r="A62" s="13"/>
      <c r="B62" s="13"/>
      <c r="C62" s="13"/>
      <c r="D62" s="13"/>
      <c r="E62" s="13"/>
      <c r="F62" s="13"/>
      <c r="G62" s="13"/>
      <c r="H62" s="13"/>
      <c r="I62" s="13"/>
      <c r="J62" s="13"/>
      <c r="K62" s="13"/>
    </row>
    <row r="63" spans="1:11" ht="12.75">
      <c r="A63" s="13"/>
      <c r="B63" s="13"/>
      <c r="C63" s="13"/>
      <c r="D63" s="13"/>
      <c r="E63" s="13"/>
      <c r="F63" s="13"/>
      <c r="G63" s="13"/>
      <c r="H63" s="13"/>
      <c r="I63" s="13"/>
      <c r="J63" s="13"/>
      <c r="K63" s="13"/>
    </row>
    <row r="64" spans="1:11" ht="12.75">
      <c r="A64" s="13"/>
      <c r="B64" s="13"/>
      <c r="C64" s="13"/>
      <c r="D64" s="13"/>
      <c r="E64" s="13"/>
      <c r="F64" s="13"/>
      <c r="G64" s="13"/>
      <c r="H64" s="13"/>
      <c r="I64" s="13"/>
      <c r="J64" s="13"/>
      <c r="K64" s="13"/>
    </row>
    <row r="65" spans="1:11" ht="12.75">
      <c r="A65" s="13"/>
      <c r="B65" s="13"/>
      <c r="C65" s="13"/>
      <c r="D65" s="13"/>
      <c r="E65" s="13"/>
      <c r="F65" s="13"/>
      <c r="G65" s="13"/>
      <c r="H65" s="13"/>
      <c r="I65" s="13"/>
      <c r="J65" s="13"/>
      <c r="K65" s="13"/>
    </row>
    <row r="66" spans="1:11" ht="12.75">
      <c r="A66" s="13"/>
      <c r="B66" s="13"/>
      <c r="C66" s="13"/>
      <c r="D66" s="13"/>
      <c r="E66" s="13"/>
      <c r="F66" s="13"/>
      <c r="G66" s="13"/>
      <c r="H66" s="13"/>
      <c r="I66" s="13"/>
      <c r="J66" s="13"/>
      <c r="K66" s="13"/>
    </row>
    <row r="67" spans="1:11" ht="12.75">
      <c r="A67" s="13"/>
      <c r="B67" s="13"/>
      <c r="C67" s="13"/>
      <c r="D67" s="13"/>
      <c r="E67" s="13"/>
      <c r="F67" s="13"/>
      <c r="G67" s="13"/>
      <c r="H67" s="13"/>
      <c r="I67" s="13"/>
      <c r="J67" s="13"/>
      <c r="K67" s="13"/>
    </row>
    <row r="68" spans="1:11" ht="12.75">
      <c r="A68" s="13"/>
      <c r="B68" s="13"/>
      <c r="C68" s="13"/>
      <c r="D68" s="13"/>
      <c r="E68" s="13"/>
      <c r="F68" s="13"/>
      <c r="G68" s="13"/>
      <c r="H68" s="13"/>
      <c r="I68" s="13"/>
      <c r="J68" s="13"/>
      <c r="K68" s="13"/>
    </row>
    <row r="69" spans="1:11" ht="12.75">
      <c r="A69" s="13"/>
      <c r="B69" s="13"/>
      <c r="C69" s="13"/>
      <c r="D69" s="13"/>
      <c r="E69" s="13"/>
      <c r="F69" s="13"/>
      <c r="G69" s="13"/>
      <c r="H69" s="13"/>
      <c r="I69" s="13"/>
      <c r="J69" s="13"/>
      <c r="K69" s="13"/>
    </row>
    <row r="70" spans="1:11" ht="12.75">
      <c r="A70" s="13"/>
      <c r="B70" s="13"/>
      <c r="C70" s="13"/>
      <c r="D70" s="13"/>
      <c r="E70" s="13"/>
      <c r="F70" s="13"/>
      <c r="G70" s="13"/>
      <c r="H70" s="13"/>
      <c r="I70" s="13"/>
      <c r="J70" s="13"/>
      <c r="K70" s="13"/>
    </row>
    <row r="71" spans="1:11" ht="12.75">
      <c r="A71" s="13"/>
      <c r="B71" s="13"/>
      <c r="C71" s="13"/>
      <c r="D71" s="13"/>
      <c r="E71" s="13"/>
      <c r="F71" s="13"/>
      <c r="G71" s="13"/>
      <c r="H71" s="13"/>
      <c r="I71" s="13"/>
      <c r="J71" s="13"/>
      <c r="K71" s="13"/>
    </row>
    <row r="72" spans="1:11" ht="12.75">
      <c r="A72" s="13"/>
      <c r="B72" s="13"/>
      <c r="C72" s="13"/>
      <c r="D72" s="13"/>
      <c r="E72" s="13"/>
      <c r="F72" s="13"/>
      <c r="G72" s="13"/>
      <c r="H72" s="13"/>
      <c r="I72" s="13"/>
      <c r="J72" s="13"/>
      <c r="K72" s="13"/>
    </row>
    <row r="73" spans="1:11" ht="12.75">
      <c r="A73" s="13"/>
      <c r="B73" s="13"/>
      <c r="C73" s="13"/>
      <c r="D73" s="13"/>
      <c r="E73" s="13"/>
      <c r="F73" s="13"/>
      <c r="G73" s="13"/>
      <c r="H73" s="13"/>
      <c r="I73" s="13"/>
      <c r="J73" s="13"/>
      <c r="K73" s="13"/>
    </row>
    <row r="74" spans="1:11" ht="12.75">
      <c r="A74" s="13"/>
      <c r="B74" s="13"/>
      <c r="C74" s="13"/>
      <c r="D74" s="13"/>
      <c r="E74" s="13"/>
      <c r="F74" s="13"/>
      <c r="G74" s="13"/>
      <c r="H74" s="13"/>
      <c r="I74" s="13"/>
      <c r="J74" s="13"/>
      <c r="K74" s="13"/>
    </row>
    <row r="75" spans="1:11" ht="12.75">
      <c r="A75" s="13"/>
      <c r="B75" s="13"/>
      <c r="C75" s="13"/>
      <c r="D75" s="13"/>
      <c r="E75" s="13"/>
      <c r="F75" s="13"/>
      <c r="G75" s="13"/>
      <c r="H75" s="13"/>
      <c r="I75" s="13"/>
      <c r="J75" s="13"/>
      <c r="K75" s="13"/>
    </row>
    <row r="76" spans="1:11" ht="12.75">
      <c r="A76" s="13"/>
      <c r="B76" s="13"/>
      <c r="C76" s="13"/>
      <c r="D76" s="13"/>
      <c r="E76" s="13"/>
      <c r="F76" s="13"/>
      <c r="G76" s="13"/>
      <c r="H76" s="13"/>
      <c r="I76" s="13"/>
      <c r="J76" s="13"/>
      <c r="K76" s="13"/>
    </row>
    <row r="77" spans="1:11" ht="12.75">
      <c r="A77" s="13"/>
      <c r="B77" s="13"/>
      <c r="C77" s="13"/>
      <c r="D77" s="13"/>
      <c r="E77" s="13"/>
      <c r="F77" s="13"/>
      <c r="G77" s="13"/>
      <c r="H77" s="13"/>
      <c r="I77" s="13"/>
      <c r="J77" s="13"/>
      <c r="K77" s="13"/>
    </row>
    <row r="78" spans="1:11" ht="12.75">
      <c r="A78" s="13"/>
      <c r="B78" s="13"/>
      <c r="C78" s="13"/>
      <c r="D78" s="13"/>
      <c r="E78" s="13"/>
      <c r="F78" s="13"/>
      <c r="G78" s="13"/>
      <c r="H78" s="13"/>
      <c r="I78" s="13"/>
      <c r="J78" s="13"/>
      <c r="K78" s="13"/>
    </row>
    <row r="79" spans="1:11" ht="12.75">
      <c r="A79" s="13"/>
      <c r="B79" s="13"/>
      <c r="C79" s="13"/>
      <c r="D79" s="13"/>
      <c r="E79" s="13"/>
      <c r="F79" s="13"/>
      <c r="G79" s="13"/>
      <c r="H79" s="13"/>
      <c r="I79" s="13"/>
      <c r="J79" s="13"/>
      <c r="K79" s="13"/>
    </row>
    <row r="80" spans="1:11" ht="12.75">
      <c r="A80" s="13"/>
      <c r="B80" s="13"/>
      <c r="C80" s="13"/>
      <c r="D80" s="13"/>
      <c r="E80" s="13"/>
      <c r="F80" s="13"/>
      <c r="G80" s="13"/>
      <c r="H80" s="13"/>
      <c r="I80" s="13"/>
      <c r="J80" s="13"/>
      <c r="K80" s="13"/>
    </row>
    <row r="81" spans="1:11" ht="12.75">
      <c r="A81" s="13"/>
      <c r="B81" s="13"/>
      <c r="C81" s="13"/>
      <c r="D81" s="13"/>
      <c r="E81" s="13"/>
      <c r="F81" s="13"/>
      <c r="G81" s="13"/>
      <c r="H81" s="13"/>
      <c r="I81" s="13"/>
      <c r="J81" s="13"/>
      <c r="K81" s="13"/>
    </row>
    <row r="82" spans="1:11" ht="12.75">
      <c r="A82" s="13"/>
      <c r="B82" s="13"/>
      <c r="C82" s="13"/>
      <c r="D82" s="13"/>
      <c r="E82" s="13"/>
      <c r="F82" s="13"/>
      <c r="G82" s="13"/>
      <c r="H82" s="13"/>
      <c r="I82" s="13"/>
      <c r="J82" s="13"/>
      <c r="K82" s="13"/>
    </row>
    <row r="83" spans="1:11" ht="12.75">
      <c r="A83" s="13"/>
      <c r="B83" s="13"/>
      <c r="C83" s="13"/>
      <c r="D83" s="13"/>
      <c r="E83" s="13"/>
      <c r="F83" s="13"/>
      <c r="G83" s="13"/>
      <c r="H83" s="13"/>
      <c r="I83" s="13"/>
      <c r="J83" s="13"/>
      <c r="K83" s="13"/>
    </row>
    <row r="84" spans="1:11" ht="12.75">
      <c r="A84" s="13"/>
      <c r="B84" s="13"/>
      <c r="C84" s="13"/>
      <c r="D84" s="13"/>
      <c r="E84" s="13"/>
      <c r="F84" s="13"/>
      <c r="G84" s="13"/>
      <c r="H84" s="13"/>
      <c r="I84" s="13"/>
      <c r="J84" s="13"/>
      <c r="K84" s="13"/>
    </row>
    <row r="85" spans="1:11" ht="12.75">
      <c r="A85" s="13"/>
      <c r="B85" s="13"/>
      <c r="C85" s="13"/>
      <c r="D85" s="13"/>
      <c r="E85" s="13"/>
      <c r="F85" s="13"/>
      <c r="G85" s="13"/>
      <c r="H85" s="13"/>
      <c r="I85" s="13"/>
      <c r="J85" s="13"/>
      <c r="K85" s="13"/>
    </row>
    <row r="86" spans="1:11" ht="12.75">
      <c r="A86" s="13"/>
      <c r="B86" s="13"/>
      <c r="C86" s="13"/>
      <c r="D86" s="13"/>
      <c r="E86" s="13"/>
      <c r="F86" s="13"/>
      <c r="G86" s="13"/>
      <c r="H86" s="13"/>
      <c r="I86" s="13"/>
      <c r="J86" s="13"/>
      <c r="K86" s="13"/>
    </row>
    <row r="87" spans="1:11" ht="12.75">
      <c r="A87" s="13"/>
      <c r="B87" s="13"/>
      <c r="C87" s="13"/>
      <c r="D87" s="13"/>
      <c r="E87" s="13"/>
      <c r="F87" s="13"/>
      <c r="G87" s="13"/>
      <c r="H87" s="13"/>
      <c r="I87" s="13"/>
      <c r="J87" s="13"/>
      <c r="K87" s="13"/>
    </row>
    <row r="88" spans="1:11" ht="12.75">
      <c r="A88" s="13"/>
      <c r="B88" s="13"/>
      <c r="C88" s="13"/>
      <c r="D88" s="13"/>
      <c r="E88" s="13"/>
      <c r="F88" s="13"/>
      <c r="G88" s="13"/>
      <c r="H88" s="13"/>
      <c r="I88" s="13"/>
      <c r="J88" s="13"/>
      <c r="K88" s="13"/>
    </row>
    <row r="89" spans="1:11" ht="12.75">
      <c r="A89" s="13"/>
      <c r="B89" s="13"/>
      <c r="C89" s="13"/>
      <c r="D89" s="13"/>
      <c r="E89" s="13"/>
      <c r="F89" s="13"/>
      <c r="G89" s="13"/>
      <c r="H89" s="13"/>
      <c r="I89" s="13"/>
      <c r="J89" s="13"/>
      <c r="K89" s="13"/>
    </row>
    <row r="90" spans="1:11" ht="12.75">
      <c r="A90" s="13"/>
      <c r="B90" s="13"/>
      <c r="C90" s="13"/>
      <c r="D90" s="13"/>
      <c r="E90" s="13"/>
      <c r="F90" s="13"/>
      <c r="G90" s="13"/>
      <c r="H90" s="13"/>
      <c r="I90" s="13"/>
      <c r="J90" s="13"/>
      <c r="K90" s="13"/>
    </row>
    <row r="91" spans="1:11" ht="12.75">
      <c r="A91" s="13"/>
      <c r="B91" s="13"/>
      <c r="C91" s="13"/>
      <c r="D91" s="13"/>
      <c r="E91" s="13"/>
      <c r="F91" s="13"/>
      <c r="G91" s="13"/>
      <c r="H91" s="13"/>
      <c r="I91" s="13"/>
      <c r="J91" s="13"/>
      <c r="K91" s="13"/>
    </row>
    <row r="92" spans="1:11" ht="12.75">
      <c r="A92" s="13"/>
      <c r="B92" s="13"/>
      <c r="C92" s="13"/>
      <c r="D92" s="13"/>
      <c r="E92" s="13"/>
      <c r="F92" s="13"/>
      <c r="G92" s="13"/>
      <c r="H92" s="13"/>
      <c r="I92" s="13"/>
      <c r="J92" s="13"/>
      <c r="K92" s="13"/>
    </row>
    <row r="93" spans="1:11" ht="12.75">
      <c r="A93" s="13"/>
      <c r="B93" s="13"/>
      <c r="C93" s="13"/>
      <c r="D93" s="13"/>
      <c r="E93" s="13"/>
      <c r="F93" s="13"/>
      <c r="G93" s="13"/>
      <c r="H93" s="13"/>
      <c r="I93" s="13"/>
      <c r="J93" s="13"/>
      <c r="K93" s="13"/>
    </row>
    <row r="94" spans="1:11" ht="12.75">
      <c r="A94" s="13"/>
      <c r="B94" s="13"/>
      <c r="C94" s="13"/>
      <c r="D94" s="13"/>
      <c r="E94" s="13"/>
      <c r="F94" s="13"/>
      <c r="G94" s="13"/>
      <c r="H94" s="13"/>
      <c r="I94" s="13"/>
      <c r="J94" s="13"/>
      <c r="K94" s="13"/>
    </row>
    <row r="95" spans="1:11" ht="12.75">
      <c r="A95" s="13"/>
      <c r="B95" s="13"/>
      <c r="C95" s="13"/>
      <c r="D95" s="13"/>
      <c r="E95" s="13"/>
      <c r="F95" s="13"/>
      <c r="G95" s="13"/>
      <c r="H95" s="13"/>
      <c r="I95" s="13"/>
      <c r="J95" s="13"/>
      <c r="K95" s="13"/>
    </row>
    <row r="96" spans="1:11" ht="12.75">
      <c r="A96" s="13"/>
      <c r="B96" s="13"/>
      <c r="C96" s="13"/>
      <c r="D96" s="13"/>
      <c r="E96" s="13"/>
      <c r="F96" s="13"/>
      <c r="G96" s="13"/>
      <c r="H96" s="13"/>
      <c r="I96" s="13"/>
      <c r="J96" s="13"/>
      <c r="K96" s="13"/>
    </row>
    <row r="97" spans="1:11" ht="12.75">
      <c r="A97" s="13"/>
      <c r="B97" s="13"/>
      <c r="C97" s="13"/>
      <c r="D97" s="13"/>
      <c r="E97" s="13"/>
      <c r="F97" s="13"/>
      <c r="G97" s="13"/>
      <c r="H97" s="13"/>
      <c r="I97" s="13"/>
      <c r="J97" s="13"/>
      <c r="K97" s="13"/>
    </row>
    <row r="98" spans="1:11" ht="12.75">
      <c r="A98" s="13"/>
      <c r="B98" s="13"/>
      <c r="C98" s="13"/>
      <c r="D98" s="13"/>
      <c r="E98" s="13"/>
      <c r="F98" s="13"/>
      <c r="G98" s="13"/>
      <c r="H98" s="13"/>
      <c r="I98" s="13"/>
      <c r="J98" s="13"/>
      <c r="K98" s="13"/>
    </row>
    <row r="99" spans="1:11" ht="12.75">
      <c r="A99" s="13"/>
      <c r="B99" s="13"/>
      <c r="C99" s="13"/>
      <c r="D99" s="13"/>
      <c r="E99" s="13"/>
      <c r="F99" s="13"/>
      <c r="G99" s="13"/>
      <c r="H99" s="13"/>
      <c r="I99" s="13"/>
      <c r="J99" s="13"/>
      <c r="K99" s="13"/>
    </row>
    <row r="100" spans="1:11" ht="12.75">
      <c r="A100" s="13"/>
      <c r="B100" s="13"/>
      <c r="C100" s="13"/>
      <c r="D100" s="13"/>
      <c r="E100" s="13"/>
      <c r="F100" s="13"/>
      <c r="G100" s="13"/>
      <c r="H100" s="13"/>
      <c r="I100" s="13"/>
      <c r="J100" s="13"/>
      <c r="K100" s="13"/>
    </row>
    <row r="101" spans="1:11" ht="12.75">
      <c r="A101" s="13"/>
      <c r="B101" s="13"/>
      <c r="C101" s="13"/>
      <c r="D101" s="13"/>
      <c r="E101" s="13"/>
      <c r="F101" s="13"/>
      <c r="G101" s="13"/>
      <c r="H101" s="13"/>
      <c r="I101" s="13"/>
      <c r="J101" s="13"/>
      <c r="K101" s="13"/>
    </row>
    <row r="102" spans="1:11" ht="12.75">
      <c r="A102" s="13"/>
      <c r="B102" s="13"/>
      <c r="C102" s="13"/>
      <c r="D102" s="13"/>
      <c r="E102" s="13"/>
      <c r="F102" s="13"/>
      <c r="G102" s="13"/>
      <c r="H102" s="13"/>
      <c r="I102" s="13"/>
      <c r="J102" s="13"/>
      <c r="K102" s="13"/>
    </row>
    <row r="103" spans="1:11" ht="12.75">
      <c r="A103" s="13"/>
      <c r="B103" s="13"/>
      <c r="C103" s="13"/>
      <c r="D103" s="13"/>
      <c r="E103" s="13"/>
      <c r="F103" s="13"/>
      <c r="G103" s="13"/>
      <c r="H103" s="13"/>
      <c r="I103" s="13"/>
      <c r="J103" s="13"/>
      <c r="K103" s="13"/>
    </row>
    <row r="104" spans="1:11" ht="12.75">
      <c r="A104" s="13"/>
      <c r="B104" s="13"/>
      <c r="C104" s="13"/>
      <c r="D104" s="13"/>
      <c r="E104" s="13"/>
      <c r="F104" s="13"/>
      <c r="G104" s="13"/>
      <c r="H104" s="13"/>
      <c r="I104" s="13"/>
      <c r="J104" s="13"/>
      <c r="K104" s="13"/>
    </row>
    <row r="105" spans="1:11" ht="12.75">
      <c r="A105" s="13"/>
      <c r="B105" s="13"/>
      <c r="C105" s="13"/>
      <c r="D105" s="13"/>
      <c r="E105" s="13"/>
      <c r="F105" s="13"/>
      <c r="G105" s="13"/>
      <c r="H105" s="13"/>
      <c r="I105" s="13"/>
      <c r="J105" s="13"/>
      <c r="K105" s="13"/>
    </row>
    <row r="106" spans="1:11" ht="12.75">
      <c r="A106" s="13"/>
      <c r="B106" s="13"/>
      <c r="C106" s="13"/>
      <c r="D106" s="13"/>
      <c r="E106" s="13"/>
      <c r="F106" s="13"/>
      <c r="G106" s="13"/>
      <c r="H106" s="13"/>
      <c r="I106" s="13"/>
      <c r="J106" s="13"/>
      <c r="K106" s="13"/>
    </row>
    <row r="107" spans="1:11" ht="12.75">
      <c r="A107" s="13"/>
      <c r="B107" s="13"/>
      <c r="C107" s="13"/>
      <c r="D107" s="13"/>
      <c r="E107" s="13"/>
      <c r="F107" s="13"/>
      <c r="G107" s="13"/>
      <c r="H107" s="13"/>
      <c r="I107" s="13"/>
      <c r="J107" s="13"/>
      <c r="K107" s="13"/>
    </row>
    <row r="108" spans="1:11" ht="12.75">
      <c r="A108" s="13"/>
      <c r="B108" s="13"/>
      <c r="C108" s="13"/>
      <c r="D108" s="13"/>
      <c r="E108" s="13"/>
      <c r="F108" s="13"/>
      <c r="G108" s="13"/>
      <c r="H108" s="13"/>
      <c r="I108" s="13"/>
      <c r="J108" s="13"/>
      <c r="K108" s="13"/>
    </row>
    <row r="109" spans="1:11" ht="12.75">
      <c r="A109" s="13"/>
      <c r="B109" s="13"/>
      <c r="C109" s="13"/>
      <c r="D109" s="13"/>
      <c r="E109" s="13"/>
      <c r="F109" s="13"/>
      <c r="G109" s="13"/>
      <c r="H109" s="13"/>
      <c r="I109" s="13"/>
      <c r="J109" s="13"/>
      <c r="K109" s="13"/>
    </row>
    <row r="110" spans="1:11" ht="12.75">
      <c r="A110" s="13"/>
      <c r="B110" s="13"/>
      <c r="C110" s="13"/>
      <c r="D110" s="13"/>
      <c r="E110" s="13"/>
      <c r="F110" s="13"/>
      <c r="G110" s="13"/>
      <c r="H110" s="13"/>
      <c r="I110" s="13"/>
      <c r="J110" s="13"/>
      <c r="K110" s="13"/>
    </row>
    <row r="111" spans="1:11" ht="12.75">
      <c r="A111" s="13"/>
      <c r="B111" s="13"/>
      <c r="C111" s="13"/>
      <c r="D111" s="13"/>
      <c r="E111" s="13"/>
      <c r="F111" s="13"/>
      <c r="G111" s="13"/>
      <c r="H111" s="13"/>
      <c r="I111" s="13"/>
      <c r="J111" s="13"/>
      <c r="K111" s="13"/>
    </row>
    <row r="112" spans="1:11" ht="12.75">
      <c r="A112" s="13"/>
      <c r="B112" s="13"/>
      <c r="C112" s="13"/>
      <c r="D112" s="13"/>
      <c r="E112" s="13"/>
      <c r="F112" s="13"/>
      <c r="G112" s="13"/>
      <c r="H112" s="13"/>
      <c r="I112" s="13"/>
      <c r="J112" s="13"/>
      <c r="K112" s="13"/>
    </row>
    <row r="113" spans="1:11" ht="12.75">
      <c r="A113" s="13"/>
      <c r="B113" s="13"/>
      <c r="C113" s="13"/>
      <c r="D113" s="13"/>
      <c r="E113" s="13"/>
      <c r="F113" s="13"/>
      <c r="G113" s="13"/>
      <c r="H113" s="13"/>
      <c r="I113" s="13"/>
      <c r="J113" s="13"/>
      <c r="K113" s="13"/>
    </row>
    <row r="114" spans="1:11" ht="12.75">
      <c r="A114" s="13"/>
      <c r="B114" s="13"/>
      <c r="C114" s="13"/>
      <c r="D114" s="13"/>
      <c r="E114" s="13"/>
      <c r="F114" s="13"/>
      <c r="G114" s="13"/>
      <c r="H114" s="13"/>
      <c r="I114" s="13"/>
      <c r="J114" s="13"/>
      <c r="K114" s="13"/>
    </row>
    <row r="115" spans="1:11" ht="12.75">
      <c r="A115" s="13"/>
      <c r="B115" s="13"/>
      <c r="C115" s="13"/>
      <c r="D115" s="13"/>
      <c r="E115" s="13"/>
      <c r="F115" s="13"/>
      <c r="G115" s="13"/>
      <c r="H115" s="13"/>
      <c r="I115" s="13"/>
      <c r="J115" s="13"/>
      <c r="K115" s="13"/>
    </row>
    <row r="116" spans="1:11" ht="12.75">
      <c r="A116" s="13"/>
      <c r="B116" s="13"/>
      <c r="C116" s="13"/>
      <c r="D116" s="13"/>
      <c r="E116" s="13"/>
      <c r="F116" s="13"/>
      <c r="G116" s="13"/>
      <c r="H116" s="13"/>
      <c r="I116" s="13"/>
      <c r="J116" s="13"/>
      <c r="K116" s="13"/>
    </row>
    <row r="117" spans="1:11" ht="12.75">
      <c r="A117" s="13"/>
      <c r="B117" s="13"/>
      <c r="C117" s="13"/>
      <c r="D117" s="13"/>
      <c r="E117" s="13"/>
      <c r="F117" s="13"/>
      <c r="G117" s="13"/>
      <c r="H117" s="13"/>
      <c r="I117" s="13"/>
      <c r="J117" s="13"/>
      <c r="K117" s="13"/>
    </row>
    <row r="118" spans="1:11" ht="12.75">
      <c r="A118" s="13"/>
      <c r="B118" s="13"/>
      <c r="C118" s="13"/>
      <c r="D118" s="13"/>
      <c r="E118" s="13"/>
      <c r="F118" s="13"/>
      <c r="G118" s="13"/>
      <c r="H118" s="13"/>
      <c r="I118" s="13"/>
      <c r="J118" s="13"/>
      <c r="K118" s="13"/>
    </row>
    <row r="119" spans="1:11" ht="12.75">
      <c r="A119" s="13"/>
      <c r="B119" s="13"/>
      <c r="C119" s="13"/>
      <c r="D119" s="13"/>
      <c r="E119" s="13"/>
      <c r="F119" s="13"/>
      <c r="G119" s="13"/>
      <c r="H119" s="13"/>
      <c r="I119" s="13"/>
      <c r="J119" s="13"/>
      <c r="K119" s="13"/>
    </row>
    <row r="120" spans="1:11" ht="12.75">
      <c r="A120" s="13"/>
      <c r="B120" s="13"/>
      <c r="C120" s="13"/>
      <c r="D120" s="13"/>
      <c r="E120" s="13"/>
      <c r="F120" s="13"/>
      <c r="G120" s="13"/>
      <c r="H120" s="13"/>
      <c r="I120" s="13"/>
      <c r="J120" s="13"/>
      <c r="K120" s="13"/>
    </row>
    <row r="121" spans="1:11" ht="12.75">
      <c r="A121" s="13"/>
      <c r="B121" s="13"/>
      <c r="C121" s="13"/>
      <c r="D121" s="13"/>
      <c r="E121" s="13"/>
      <c r="F121" s="13"/>
      <c r="G121" s="13"/>
      <c r="H121" s="13"/>
      <c r="I121" s="13"/>
      <c r="J121" s="13"/>
      <c r="K121" s="13"/>
    </row>
    <row r="122" spans="1:11" ht="12.75">
      <c r="A122" s="13"/>
      <c r="B122" s="13"/>
      <c r="C122" s="13"/>
      <c r="D122" s="13"/>
      <c r="E122" s="13"/>
      <c r="F122" s="13"/>
      <c r="G122" s="13"/>
      <c r="H122" s="13"/>
      <c r="I122" s="13"/>
      <c r="J122" s="13"/>
      <c r="K122" s="13"/>
    </row>
    <row r="123" spans="1:11" ht="12.75">
      <c r="A123" s="13"/>
      <c r="B123" s="13"/>
      <c r="C123" s="13"/>
      <c r="D123" s="13"/>
      <c r="E123" s="13"/>
      <c r="F123" s="13"/>
      <c r="G123" s="13"/>
      <c r="H123" s="13"/>
      <c r="I123" s="13"/>
      <c r="J123" s="13"/>
      <c r="K123" s="13"/>
    </row>
    <row r="124" spans="1:11" ht="12.75">
      <c r="A124" s="13"/>
      <c r="B124" s="13"/>
      <c r="C124" s="13"/>
      <c r="D124" s="13"/>
      <c r="E124" s="13"/>
      <c r="F124" s="13"/>
      <c r="G124" s="13"/>
      <c r="H124" s="13"/>
      <c r="I124" s="13"/>
      <c r="J124" s="13"/>
      <c r="K124" s="13"/>
    </row>
    <row r="125" spans="1:11" ht="12.75">
      <c r="A125" s="13"/>
      <c r="B125" s="13"/>
      <c r="C125" s="13"/>
      <c r="D125" s="13"/>
      <c r="E125" s="13"/>
      <c r="F125" s="13"/>
      <c r="G125" s="13"/>
      <c r="H125" s="13"/>
      <c r="I125" s="13"/>
      <c r="J125" s="13"/>
      <c r="K125" s="13"/>
    </row>
    <row r="126" spans="1:11" ht="12.75">
      <c r="A126" s="13"/>
      <c r="B126" s="13"/>
      <c r="C126" s="13"/>
      <c r="D126" s="13"/>
      <c r="E126" s="13"/>
      <c r="F126" s="13"/>
      <c r="G126" s="13"/>
      <c r="H126" s="13"/>
      <c r="I126" s="13"/>
      <c r="J126" s="13"/>
      <c r="K126" s="13"/>
    </row>
    <row r="127" spans="1:11" ht="12.75">
      <c r="A127" s="13"/>
      <c r="B127" s="13"/>
      <c r="C127" s="13"/>
      <c r="D127" s="13"/>
      <c r="E127" s="13"/>
      <c r="F127" s="13"/>
      <c r="G127" s="13"/>
      <c r="H127" s="13"/>
      <c r="I127" s="13"/>
      <c r="J127" s="13"/>
      <c r="K127" s="13"/>
    </row>
    <row r="128" spans="1:11" ht="12.75">
      <c r="A128" s="13"/>
      <c r="B128" s="13"/>
      <c r="C128" s="13"/>
      <c r="D128" s="13"/>
      <c r="E128" s="13"/>
      <c r="F128" s="13"/>
      <c r="G128" s="13"/>
      <c r="H128" s="13"/>
      <c r="I128" s="13"/>
      <c r="J128" s="13"/>
      <c r="K128" s="13"/>
    </row>
    <row r="129" spans="1:11" ht="12.75">
      <c r="A129" s="13"/>
      <c r="B129" s="13"/>
      <c r="C129" s="13"/>
      <c r="D129" s="13"/>
      <c r="E129" s="13"/>
      <c r="F129" s="13"/>
      <c r="G129" s="13"/>
      <c r="H129" s="13"/>
      <c r="I129" s="13"/>
      <c r="J129" s="13"/>
      <c r="K129" s="13"/>
    </row>
    <row r="130" spans="1:11" ht="12.75">
      <c r="A130" s="13"/>
      <c r="B130" s="13"/>
      <c r="C130" s="13"/>
      <c r="D130" s="13"/>
      <c r="E130" s="13"/>
      <c r="F130" s="13"/>
      <c r="G130" s="13"/>
      <c r="H130" s="13"/>
      <c r="I130" s="13"/>
      <c r="J130" s="13"/>
      <c r="K130" s="13"/>
    </row>
    <row r="131" spans="1:11" ht="12.75">
      <c r="A131" s="13"/>
      <c r="B131" s="13"/>
      <c r="C131" s="13"/>
      <c r="D131" s="13"/>
      <c r="E131" s="13"/>
      <c r="F131" s="13"/>
      <c r="G131" s="13"/>
      <c r="H131" s="13"/>
      <c r="I131" s="13"/>
      <c r="J131" s="13"/>
      <c r="K131" s="13"/>
    </row>
    <row r="132" spans="1:11" ht="12.75">
      <c r="A132" s="13"/>
      <c r="B132" s="13"/>
      <c r="C132" s="13"/>
      <c r="D132" s="13"/>
      <c r="E132" s="13"/>
      <c r="F132" s="13"/>
      <c r="G132" s="13"/>
      <c r="H132" s="13"/>
      <c r="I132" s="13"/>
      <c r="J132" s="13"/>
      <c r="K132" s="13"/>
    </row>
    <row r="133" spans="1:11" ht="12.75">
      <c r="A133" s="13"/>
      <c r="B133" s="13"/>
      <c r="C133" s="13"/>
      <c r="D133" s="13"/>
      <c r="E133" s="13"/>
      <c r="F133" s="13"/>
      <c r="G133" s="13"/>
      <c r="H133" s="13"/>
      <c r="I133" s="13"/>
      <c r="J133" s="13"/>
      <c r="K133" s="13"/>
    </row>
    <row r="134" spans="1:11" ht="12.75">
      <c r="A134" s="13"/>
      <c r="B134" s="13"/>
      <c r="C134" s="13"/>
      <c r="D134" s="13"/>
      <c r="E134" s="13"/>
      <c r="F134" s="13"/>
      <c r="G134" s="13"/>
      <c r="H134" s="13"/>
      <c r="I134" s="13"/>
      <c r="J134" s="13"/>
      <c r="K134" s="13"/>
    </row>
    <row r="135" spans="1:11" ht="12.75">
      <c r="A135" s="13"/>
      <c r="B135" s="13"/>
      <c r="C135" s="13"/>
      <c r="D135" s="13"/>
      <c r="E135" s="13"/>
      <c r="F135" s="13"/>
      <c r="G135" s="13"/>
      <c r="H135" s="13"/>
      <c r="I135" s="13"/>
      <c r="J135" s="13"/>
      <c r="K135" s="13"/>
    </row>
    <row r="136" spans="1:11" ht="12.75">
      <c r="A136" s="13"/>
      <c r="B136" s="13"/>
      <c r="C136" s="13"/>
      <c r="D136" s="13"/>
      <c r="E136" s="13"/>
      <c r="F136" s="13"/>
      <c r="G136" s="13"/>
      <c r="H136" s="13"/>
      <c r="I136" s="13"/>
      <c r="J136" s="13"/>
      <c r="K136" s="13"/>
    </row>
    <row r="137" spans="1:11" ht="12.75">
      <c r="A137" s="13"/>
      <c r="B137" s="13"/>
      <c r="C137" s="13"/>
      <c r="D137" s="13"/>
      <c r="E137" s="13"/>
      <c r="F137" s="13"/>
      <c r="G137" s="13"/>
      <c r="H137" s="13"/>
      <c r="I137" s="13"/>
      <c r="J137" s="13"/>
      <c r="K137" s="13"/>
    </row>
    <row r="138" spans="1:11" ht="12.75">
      <c r="A138" s="13"/>
      <c r="B138" s="13"/>
      <c r="C138" s="13"/>
      <c r="D138" s="13"/>
      <c r="E138" s="13"/>
      <c r="F138" s="13"/>
      <c r="G138" s="13"/>
      <c r="H138" s="13"/>
      <c r="I138" s="13"/>
      <c r="J138" s="13"/>
      <c r="K138" s="13"/>
    </row>
    <row r="139" spans="1:11" ht="12.75">
      <c r="A139" s="13"/>
      <c r="B139" s="13"/>
      <c r="C139" s="13"/>
      <c r="D139" s="13"/>
      <c r="E139" s="13"/>
      <c r="F139" s="13"/>
      <c r="G139" s="13"/>
      <c r="H139" s="13"/>
      <c r="I139" s="13"/>
      <c r="J139" s="13"/>
      <c r="K139" s="13"/>
    </row>
    <row r="140" spans="1:11" ht="12.75">
      <c r="A140" s="13"/>
      <c r="B140" s="13"/>
      <c r="C140" s="13"/>
      <c r="D140" s="13"/>
      <c r="E140" s="13"/>
      <c r="F140" s="13"/>
      <c r="G140" s="13"/>
      <c r="H140" s="13"/>
      <c r="I140" s="13"/>
      <c r="J140" s="13"/>
      <c r="K140" s="13"/>
    </row>
    <row r="141" spans="1:11" ht="12.75">
      <c r="A141" s="13"/>
      <c r="B141" s="13"/>
      <c r="C141" s="13"/>
      <c r="D141" s="13"/>
      <c r="E141" s="13"/>
      <c r="F141" s="13"/>
      <c r="G141" s="13"/>
      <c r="H141" s="13"/>
      <c r="I141" s="13"/>
      <c r="J141" s="13"/>
      <c r="K141" s="13"/>
    </row>
    <row r="142" spans="1:11" ht="12.75">
      <c r="A142" s="13"/>
      <c r="B142" s="13"/>
      <c r="C142" s="13"/>
      <c r="D142" s="13"/>
      <c r="E142" s="13"/>
      <c r="F142" s="13"/>
      <c r="G142" s="13"/>
      <c r="H142" s="13"/>
      <c r="I142" s="13"/>
      <c r="J142" s="13"/>
      <c r="K142" s="13"/>
    </row>
    <row r="143" spans="1:11" ht="12.75">
      <c r="A143" s="13"/>
      <c r="B143" s="13"/>
      <c r="C143" s="13"/>
      <c r="D143" s="13"/>
      <c r="E143" s="13"/>
      <c r="F143" s="13"/>
      <c r="G143" s="13"/>
      <c r="H143" s="13"/>
      <c r="I143" s="13"/>
      <c r="J143" s="13"/>
      <c r="K143" s="13"/>
    </row>
    <row r="144" spans="1:11" ht="12.75">
      <c r="A144" s="13"/>
      <c r="B144" s="13"/>
      <c r="C144" s="13"/>
      <c r="D144" s="13"/>
      <c r="E144" s="13"/>
      <c r="F144" s="13"/>
      <c r="G144" s="13"/>
      <c r="H144" s="13"/>
      <c r="I144" s="13"/>
      <c r="J144" s="13"/>
      <c r="K144" s="13"/>
    </row>
    <row r="145" spans="1:11" ht="12.75">
      <c r="A145" s="13"/>
      <c r="B145" s="13"/>
      <c r="C145" s="13"/>
      <c r="D145" s="13"/>
      <c r="E145" s="13"/>
      <c r="F145" s="13"/>
      <c r="G145" s="13"/>
      <c r="H145" s="13"/>
      <c r="I145" s="13"/>
      <c r="J145" s="13"/>
      <c r="K145" s="13"/>
    </row>
    <row r="146" spans="1:11" ht="12.75">
      <c r="A146" s="13"/>
      <c r="B146" s="13"/>
      <c r="C146" s="13"/>
      <c r="D146" s="13"/>
      <c r="E146" s="13"/>
      <c r="F146" s="13"/>
      <c r="G146" s="13"/>
      <c r="H146" s="13"/>
      <c r="I146" s="13"/>
      <c r="J146" s="13"/>
      <c r="K146" s="13"/>
    </row>
    <row r="147" spans="1:11" ht="12.75">
      <c r="A147" s="13"/>
      <c r="B147" s="13"/>
      <c r="C147" s="13"/>
      <c r="D147" s="13"/>
      <c r="E147" s="13"/>
      <c r="F147" s="13"/>
      <c r="G147" s="13"/>
      <c r="H147" s="13"/>
      <c r="I147" s="13"/>
      <c r="J147" s="13"/>
      <c r="K147" s="13"/>
    </row>
    <row r="148" spans="1:11" ht="12.75">
      <c r="A148" s="13"/>
      <c r="B148" s="13"/>
      <c r="C148" s="13"/>
      <c r="D148" s="13"/>
      <c r="E148" s="13"/>
      <c r="F148" s="13"/>
      <c r="G148" s="13"/>
      <c r="H148" s="13"/>
      <c r="I148" s="13"/>
      <c r="J148" s="13"/>
      <c r="K148" s="13"/>
    </row>
    <row r="149" spans="1:11" ht="12.75">
      <c r="A149" s="13"/>
      <c r="B149" s="13"/>
      <c r="C149" s="13"/>
      <c r="D149" s="13"/>
      <c r="E149" s="13"/>
      <c r="F149" s="13"/>
      <c r="G149" s="13"/>
      <c r="H149" s="13"/>
      <c r="I149" s="13"/>
      <c r="J149" s="13"/>
      <c r="K149" s="13"/>
    </row>
    <row r="150" spans="1:11" ht="12.75">
      <c r="A150" s="13"/>
      <c r="B150" s="13"/>
      <c r="C150" s="13"/>
      <c r="D150" s="13"/>
      <c r="E150" s="13"/>
      <c r="F150" s="13"/>
      <c r="G150" s="13"/>
      <c r="H150" s="13"/>
      <c r="I150" s="13"/>
      <c r="J150" s="13"/>
      <c r="K150" s="13"/>
    </row>
    <row r="151" spans="1:11" ht="12.75">
      <c r="A151" s="13"/>
      <c r="B151" s="13"/>
      <c r="C151" s="13"/>
      <c r="D151" s="13"/>
      <c r="E151" s="13"/>
      <c r="F151" s="13"/>
      <c r="G151" s="13"/>
      <c r="H151" s="13"/>
      <c r="I151" s="13"/>
      <c r="J151" s="13"/>
      <c r="K151" s="13"/>
    </row>
    <row r="152" spans="1:11" ht="12.75">
      <c r="A152" s="13"/>
      <c r="B152" s="13"/>
      <c r="C152" s="13"/>
      <c r="D152" s="13"/>
      <c r="E152" s="13"/>
      <c r="F152" s="13"/>
      <c r="G152" s="13"/>
      <c r="H152" s="13"/>
      <c r="I152" s="13"/>
      <c r="J152" s="13"/>
      <c r="K152" s="13"/>
    </row>
    <row r="153" spans="1:11" ht="12.75">
      <c r="A153" s="13"/>
      <c r="B153" s="13"/>
      <c r="C153" s="13"/>
      <c r="D153" s="13"/>
      <c r="E153" s="13"/>
      <c r="F153" s="13"/>
      <c r="G153" s="13"/>
      <c r="H153" s="13"/>
      <c r="I153" s="13"/>
      <c r="J153" s="13"/>
      <c r="K153" s="13"/>
    </row>
    <row r="154" spans="1:11" ht="12.75">
      <c r="A154" s="13"/>
      <c r="B154" s="13"/>
      <c r="C154" s="13"/>
      <c r="D154" s="13"/>
      <c r="E154" s="13"/>
      <c r="F154" s="13"/>
      <c r="G154" s="13"/>
      <c r="H154" s="13"/>
      <c r="I154" s="13"/>
      <c r="J154" s="13"/>
      <c r="K154" s="13"/>
    </row>
    <row r="155" spans="1:11" ht="12.75">
      <c r="A155" s="13"/>
      <c r="B155" s="13"/>
      <c r="C155" s="13"/>
      <c r="D155" s="13"/>
      <c r="E155" s="13"/>
      <c r="F155" s="13"/>
      <c r="G155" s="13"/>
      <c r="H155" s="13"/>
      <c r="I155" s="13"/>
      <c r="J155" s="13"/>
      <c r="K155" s="13"/>
    </row>
    <row r="156" spans="1:11" ht="12.75">
      <c r="A156" s="13"/>
      <c r="B156" s="13"/>
      <c r="C156" s="13"/>
      <c r="D156" s="13"/>
      <c r="E156" s="13"/>
      <c r="F156" s="13"/>
      <c r="G156" s="13"/>
      <c r="H156" s="13"/>
      <c r="I156" s="13"/>
      <c r="J156" s="13"/>
      <c r="K156" s="13"/>
    </row>
    <row r="157" spans="1:11" ht="12.75">
      <c r="A157" s="13"/>
      <c r="B157" s="13"/>
      <c r="C157" s="13"/>
      <c r="D157" s="13"/>
      <c r="E157" s="13"/>
      <c r="F157" s="13"/>
      <c r="G157" s="13"/>
      <c r="H157" s="13"/>
      <c r="I157" s="13"/>
      <c r="J157" s="13"/>
      <c r="K157" s="13"/>
    </row>
    <row r="158" spans="1:11" ht="12.75">
      <c r="A158" s="13"/>
      <c r="B158" s="13"/>
      <c r="C158" s="13"/>
      <c r="D158" s="13"/>
      <c r="E158" s="13"/>
      <c r="F158" s="13"/>
      <c r="G158" s="13"/>
      <c r="H158" s="13"/>
      <c r="I158" s="13"/>
      <c r="J158" s="13"/>
      <c r="K158" s="13"/>
    </row>
    <row r="159" spans="1:11" ht="12.75">
      <c r="A159" s="13"/>
      <c r="B159" s="13"/>
      <c r="C159" s="13"/>
      <c r="D159" s="13"/>
      <c r="E159" s="13"/>
      <c r="F159" s="13"/>
      <c r="G159" s="13"/>
      <c r="H159" s="13"/>
      <c r="I159" s="13"/>
      <c r="J159" s="13"/>
      <c r="K159" s="13"/>
    </row>
    <row r="160" spans="1:11" ht="12.75">
      <c r="A160" s="13"/>
      <c r="B160" s="13"/>
      <c r="C160" s="13"/>
      <c r="D160" s="13"/>
      <c r="E160" s="13"/>
      <c r="F160" s="13"/>
      <c r="G160" s="13"/>
      <c r="H160" s="13"/>
      <c r="I160" s="13"/>
      <c r="J160" s="13"/>
      <c r="K160" s="13"/>
    </row>
    <row r="161" spans="1:11" ht="12.75">
      <c r="A161" s="13"/>
      <c r="B161" s="13"/>
      <c r="C161" s="13"/>
      <c r="D161" s="13"/>
      <c r="E161" s="13"/>
      <c r="F161" s="13"/>
      <c r="G161" s="13"/>
      <c r="H161" s="13"/>
      <c r="I161" s="13"/>
      <c r="J161" s="13"/>
      <c r="K161" s="13"/>
    </row>
    <row r="162" spans="1:11" ht="12.75">
      <c r="A162" s="13"/>
      <c r="B162" s="13"/>
      <c r="C162" s="13"/>
      <c r="D162" s="13"/>
      <c r="E162" s="13"/>
      <c r="F162" s="13"/>
      <c r="G162" s="13"/>
      <c r="H162" s="13"/>
      <c r="I162" s="13"/>
      <c r="J162" s="13"/>
      <c r="K162" s="13"/>
    </row>
    <row r="163" spans="1:11" ht="12.75">
      <c r="A163" s="13"/>
      <c r="B163" s="13"/>
      <c r="C163" s="13"/>
      <c r="D163" s="13"/>
      <c r="E163" s="13"/>
      <c r="F163" s="13"/>
      <c r="G163" s="13"/>
      <c r="H163" s="13"/>
      <c r="I163" s="13"/>
      <c r="J163" s="13"/>
      <c r="K163" s="13"/>
    </row>
    <row r="164" spans="1:11" ht="12.75">
      <c r="A164" s="13"/>
      <c r="B164" s="13"/>
      <c r="C164" s="13"/>
      <c r="D164" s="13"/>
      <c r="E164" s="13"/>
      <c r="F164" s="13"/>
      <c r="G164" s="13"/>
      <c r="H164" s="13"/>
      <c r="I164" s="13"/>
      <c r="J164" s="13"/>
      <c r="K164" s="13"/>
    </row>
    <row r="165" spans="1:11" ht="12.75">
      <c r="A165" s="13"/>
      <c r="B165" s="13"/>
      <c r="C165" s="13"/>
      <c r="D165" s="13"/>
      <c r="E165" s="13"/>
      <c r="F165" s="13"/>
      <c r="G165" s="13"/>
      <c r="H165" s="13"/>
      <c r="I165" s="13"/>
      <c r="J165" s="13"/>
      <c r="K165" s="13"/>
    </row>
    <row r="166" spans="1:11" ht="12.75">
      <c r="A166" s="13"/>
      <c r="B166" s="13"/>
      <c r="C166" s="13"/>
      <c r="D166" s="13"/>
      <c r="E166" s="13"/>
      <c r="F166" s="13"/>
      <c r="G166" s="13"/>
      <c r="H166" s="13"/>
      <c r="I166" s="13"/>
      <c r="J166" s="13"/>
      <c r="K166" s="13"/>
    </row>
    <row r="167" spans="1:11" ht="12.75">
      <c r="A167" s="13"/>
      <c r="B167" s="13"/>
      <c r="C167" s="13"/>
      <c r="D167" s="13"/>
      <c r="E167" s="13"/>
      <c r="F167" s="13"/>
      <c r="G167" s="13"/>
      <c r="H167" s="13"/>
      <c r="I167" s="13"/>
      <c r="J167" s="13"/>
      <c r="K167" s="13"/>
    </row>
    <row r="168" spans="1:11" ht="12.75">
      <c r="A168" s="13"/>
      <c r="B168" s="13"/>
      <c r="C168" s="13"/>
      <c r="D168" s="13"/>
      <c r="E168" s="13"/>
      <c r="F168" s="13"/>
      <c r="G168" s="13"/>
      <c r="H168" s="13"/>
      <c r="I168" s="13"/>
      <c r="J168" s="13"/>
      <c r="K168" s="13"/>
    </row>
    <row r="169" spans="1:11" ht="12.75">
      <c r="A169" s="13"/>
      <c r="B169" s="13"/>
      <c r="C169" s="13"/>
      <c r="D169" s="13"/>
      <c r="E169" s="13"/>
      <c r="F169" s="13"/>
      <c r="G169" s="13"/>
      <c r="H169" s="13"/>
      <c r="I169" s="13"/>
      <c r="J169" s="13"/>
      <c r="K169" s="13"/>
    </row>
    <row r="170" spans="1:11" ht="12.75">
      <c r="A170" s="13"/>
      <c r="B170" s="13"/>
      <c r="C170" s="13"/>
      <c r="D170" s="13"/>
      <c r="E170" s="13"/>
      <c r="F170" s="13"/>
      <c r="G170" s="13"/>
      <c r="H170" s="13"/>
      <c r="I170" s="13"/>
      <c r="J170" s="13"/>
      <c r="K170" s="13"/>
    </row>
    <row r="171" spans="1:11" ht="12.75">
      <c r="A171" s="13"/>
      <c r="B171" s="13"/>
      <c r="C171" s="13"/>
      <c r="D171" s="13"/>
      <c r="E171" s="13"/>
      <c r="F171" s="13"/>
      <c r="G171" s="13"/>
      <c r="H171" s="13"/>
      <c r="I171" s="13"/>
      <c r="J171" s="13"/>
      <c r="K171" s="13"/>
    </row>
    <row r="172" spans="1:11" ht="12.75">
      <c r="A172" s="13"/>
      <c r="B172" s="13"/>
      <c r="C172" s="13"/>
      <c r="D172" s="13"/>
      <c r="E172" s="13"/>
      <c r="F172" s="13"/>
      <c r="G172" s="13"/>
      <c r="H172" s="13"/>
      <c r="I172" s="13"/>
      <c r="J172" s="13"/>
      <c r="K172" s="13"/>
    </row>
    <row r="173" spans="1:11" ht="12.75">
      <c r="A173" s="13"/>
      <c r="B173" s="13"/>
      <c r="C173" s="13"/>
      <c r="D173" s="13"/>
      <c r="E173" s="13"/>
      <c r="F173" s="13"/>
      <c r="G173" s="13"/>
      <c r="H173" s="13"/>
      <c r="I173" s="13"/>
      <c r="J173" s="13"/>
      <c r="K173" s="13"/>
    </row>
    <row r="174" spans="1:11" ht="12.75">
      <c r="A174" s="13"/>
      <c r="B174" s="13"/>
      <c r="C174" s="13"/>
      <c r="D174" s="13"/>
      <c r="E174" s="13"/>
      <c r="F174" s="13"/>
      <c r="G174" s="13"/>
      <c r="H174" s="13"/>
      <c r="I174" s="13"/>
      <c r="J174" s="13"/>
      <c r="K174" s="13"/>
    </row>
    <row r="175" spans="1:11" ht="12.75">
      <c r="A175" s="13"/>
      <c r="B175" s="13"/>
      <c r="C175" s="13"/>
      <c r="D175" s="13"/>
      <c r="E175" s="13"/>
      <c r="F175" s="13"/>
      <c r="G175" s="13"/>
      <c r="H175" s="13"/>
      <c r="I175" s="13"/>
      <c r="J175" s="13"/>
      <c r="K175" s="13"/>
    </row>
    <row r="176" spans="1:11" ht="12.75">
      <c r="A176" s="13"/>
      <c r="B176" s="13"/>
      <c r="C176" s="13"/>
      <c r="D176" s="13"/>
      <c r="E176" s="13"/>
      <c r="F176" s="13"/>
      <c r="G176" s="13"/>
      <c r="H176" s="13"/>
      <c r="I176" s="13"/>
      <c r="J176" s="13"/>
      <c r="K176" s="13"/>
    </row>
    <row r="177" spans="1:11" ht="12.75">
      <c r="A177" s="13"/>
      <c r="B177" s="13"/>
      <c r="C177" s="13"/>
      <c r="D177" s="13"/>
      <c r="E177" s="13"/>
      <c r="F177" s="13"/>
      <c r="G177" s="13"/>
      <c r="H177" s="13"/>
      <c r="I177" s="13"/>
      <c r="J177" s="13"/>
      <c r="K177" s="13"/>
    </row>
    <row r="178" spans="1:11" ht="12.75">
      <c r="A178" s="13"/>
      <c r="B178" s="13"/>
      <c r="C178" s="13"/>
      <c r="D178" s="13"/>
      <c r="E178" s="13"/>
      <c r="F178" s="13"/>
      <c r="G178" s="13"/>
      <c r="H178" s="13"/>
      <c r="I178" s="13"/>
      <c r="J178" s="13"/>
      <c r="K178" s="13"/>
    </row>
    <row r="179" spans="1:11" ht="12.75">
      <c r="A179" s="13"/>
      <c r="B179" s="13"/>
      <c r="C179" s="13"/>
      <c r="D179" s="13"/>
      <c r="E179" s="13"/>
      <c r="F179" s="13"/>
      <c r="G179" s="13"/>
      <c r="H179" s="13"/>
      <c r="I179" s="13"/>
      <c r="J179" s="13"/>
      <c r="K179" s="13"/>
    </row>
    <row r="180" spans="1:11" ht="12.75">
      <c r="A180" s="13"/>
      <c r="B180" s="13"/>
      <c r="C180" s="13"/>
      <c r="D180" s="13"/>
      <c r="E180" s="13"/>
      <c r="F180" s="13"/>
      <c r="G180" s="13"/>
      <c r="H180" s="13"/>
      <c r="I180" s="13"/>
      <c r="J180" s="13"/>
      <c r="K180" s="13"/>
    </row>
    <row r="181" spans="1:11" ht="12.75">
      <c r="A181" s="13"/>
      <c r="B181" s="13"/>
      <c r="C181" s="13"/>
      <c r="D181" s="13"/>
      <c r="E181" s="13"/>
      <c r="F181" s="13"/>
      <c r="G181" s="13"/>
      <c r="H181" s="13"/>
      <c r="I181" s="13"/>
      <c r="J181" s="13"/>
      <c r="K181" s="13"/>
    </row>
    <row r="182" spans="1:11" ht="12.75">
      <c r="A182" s="13"/>
      <c r="B182" s="13"/>
      <c r="C182" s="13"/>
      <c r="D182" s="13"/>
      <c r="E182" s="13"/>
      <c r="F182" s="13"/>
      <c r="G182" s="13"/>
      <c r="H182" s="13"/>
      <c r="I182" s="13"/>
      <c r="J182" s="13"/>
      <c r="K182" s="13"/>
    </row>
    <row r="183" spans="1:11" ht="12.75">
      <c r="A183" s="13"/>
      <c r="B183" s="13"/>
      <c r="C183" s="13"/>
      <c r="D183" s="13"/>
      <c r="E183" s="13"/>
      <c r="F183" s="13"/>
      <c r="G183" s="13"/>
      <c r="H183" s="13"/>
      <c r="I183" s="13"/>
      <c r="J183" s="13"/>
      <c r="K183" s="13"/>
    </row>
    <row r="184" spans="1:11" ht="12.75">
      <c r="A184" s="13"/>
      <c r="B184" s="13"/>
      <c r="C184" s="13"/>
      <c r="D184" s="13"/>
      <c r="E184" s="13"/>
      <c r="F184" s="13"/>
      <c r="G184" s="13"/>
      <c r="H184" s="13"/>
      <c r="I184" s="13"/>
      <c r="J184" s="13"/>
      <c r="K184" s="13"/>
    </row>
    <row r="185" spans="1:11" ht="12.75">
      <c r="A185" s="13"/>
      <c r="B185" s="13"/>
      <c r="C185" s="13"/>
      <c r="D185" s="13"/>
      <c r="E185" s="13"/>
      <c r="F185" s="13"/>
      <c r="G185" s="13"/>
      <c r="H185" s="13"/>
      <c r="I185" s="13"/>
      <c r="J185" s="13"/>
      <c r="K185" s="13"/>
    </row>
    <row r="186" spans="1:11" ht="12.75">
      <c r="A186" s="13"/>
      <c r="B186" s="13"/>
      <c r="C186" s="13"/>
      <c r="D186" s="13"/>
      <c r="E186" s="13"/>
      <c r="F186" s="13"/>
      <c r="G186" s="13"/>
      <c r="H186" s="13"/>
      <c r="I186" s="13"/>
      <c r="J186" s="13"/>
      <c r="K186" s="13"/>
    </row>
    <row r="187" spans="1:11" ht="12.75">
      <c r="A187" s="13"/>
      <c r="B187" s="13"/>
      <c r="C187" s="13"/>
      <c r="D187" s="13"/>
      <c r="E187" s="13"/>
      <c r="F187" s="13"/>
      <c r="G187" s="13"/>
      <c r="H187" s="13"/>
      <c r="I187" s="13"/>
      <c r="J187" s="13"/>
      <c r="K187" s="13"/>
    </row>
    <row r="188" spans="1:11" ht="12.75">
      <c r="A188" s="13"/>
      <c r="B188" s="13"/>
      <c r="C188" s="13"/>
      <c r="D188" s="13"/>
      <c r="E188" s="13"/>
      <c r="F188" s="13"/>
      <c r="G188" s="13"/>
      <c r="H188" s="13"/>
      <c r="I188" s="13"/>
      <c r="J188" s="13"/>
      <c r="K188" s="13"/>
    </row>
    <row r="189" spans="1:11" ht="12.75">
      <c r="A189" s="13"/>
      <c r="B189" s="13"/>
      <c r="C189" s="13"/>
      <c r="D189" s="13"/>
      <c r="E189" s="13"/>
      <c r="F189" s="13"/>
      <c r="G189" s="13"/>
      <c r="H189" s="13"/>
      <c r="I189" s="13"/>
      <c r="J189" s="13"/>
      <c r="K189" s="13"/>
    </row>
    <row r="190" spans="1:11" ht="12.75">
      <c r="A190" s="13"/>
      <c r="B190" s="13"/>
      <c r="C190" s="13"/>
      <c r="D190" s="13"/>
      <c r="E190" s="13"/>
      <c r="F190" s="13"/>
      <c r="G190" s="13"/>
      <c r="H190" s="13"/>
      <c r="I190" s="13"/>
      <c r="J190" s="13"/>
      <c r="K190" s="13"/>
    </row>
    <row r="191" spans="1:11" ht="12.75">
      <c r="A191" s="13"/>
      <c r="B191" s="13"/>
      <c r="C191" s="13"/>
      <c r="D191" s="13"/>
      <c r="E191" s="13"/>
      <c r="F191" s="13"/>
      <c r="G191" s="13"/>
      <c r="H191" s="13"/>
      <c r="I191" s="13"/>
      <c r="J191" s="13"/>
      <c r="K191" s="13"/>
    </row>
    <row r="192" spans="1:11" ht="12.75">
      <c r="A192" s="13"/>
      <c r="B192" s="13"/>
      <c r="C192" s="13"/>
      <c r="D192" s="13"/>
      <c r="E192" s="13"/>
      <c r="F192" s="13"/>
      <c r="G192" s="13"/>
      <c r="H192" s="13"/>
      <c r="I192" s="13"/>
      <c r="J192" s="13"/>
      <c r="K192" s="13"/>
    </row>
    <row r="193" spans="1:11" ht="12.75">
      <c r="A193" s="13"/>
      <c r="B193" s="13"/>
      <c r="C193" s="13"/>
      <c r="D193" s="13"/>
      <c r="E193" s="13"/>
      <c r="F193" s="13"/>
      <c r="G193" s="13"/>
      <c r="H193" s="13"/>
      <c r="I193" s="13"/>
      <c r="J193" s="13"/>
      <c r="K193" s="13"/>
    </row>
    <row r="194" spans="1:11" ht="12.75">
      <c r="A194" s="13"/>
      <c r="B194" s="13"/>
      <c r="C194" s="13"/>
      <c r="D194" s="13"/>
      <c r="E194" s="13"/>
      <c r="F194" s="13"/>
      <c r="G194" s="13"/>
      <c r="H194" s="13"/>
      <c r="I194" s="13"/>
      <c r="J194" s="13"/>
      <c r="K194" s="13"/>
    </row>
    <row r="195" spans="1:11" ht="12.75">
      <c r="A195" s="13"/>
      <c r="B195" s="13"/>
      <c r="C195" s="13"/>
      <c r="D195" s="13"/>
      <c r="E195" s="13"/>
      <c r="F195" s="13"/>
      <c r="G195" s="13"/>
      <c r="H195" s="13"/>
      <c r="I195" s="13"/>
      <c r="J195" s="13"/>
      <c r="K195" s="13"/>
    </row>
    <row r="196" spans="1:11" ht="12.75">
      <c r="A196" s="13"/>
      <c r="B196" s="13"/>
      <c r="C196" s="13"/>
      <c r="D196" s="13"/>
      <c r="E196" s="13"/>
      <c r="F196" s="13"/>
      <c r="G196" s="13"/>
      <c r="H196" s="13"/>
      <c r="I196" s="13"/>
      <c r="J196" s="13"/>
      <c r="K196" s="13"/>
    </row>
    <row r="197" spans="1:11" ht="12.75">
      <c r="A197" s="13"/>
      <c r="B197" s="13"/>
      <c r="C197" s="13"/>
      <c r="D197" s="13"/>
      <c r="E197" s="13"/>
      <c r="F197" s="13"/>
      <c r="G197" s="13"/>
      <c r="H197" s="13"/>
      <c r="I197" s="13"/>
      <c r="J197" s="13"/>
      <c r="K197" s="13"/>
    </row>
    <row r="198" spans="1:11" ht="12.75">
      <c r="A198" s="13"/>
      <c r="B198" s="13"/>
      <c r="C198" s="13"/>
      <c r="D198" s="13"/>
      <c r="E198" s="13"/>
      <c r="F198" s="13"/>
      <c r="G198" s="13"/>
      <c r="H198" s="13"/>
      <c r="I198" s="13"/>
      <c r="J198" s="13"/>
      <c r="K198" s="13"/>
    </row>
    <row r="199" spans="1:11" ht="12.75">
      <c r="A199" s="13"/>
      <c r="B199" s="13"/>
      <c r="C199" s="13"/>
      <c r="D199" s="13"/>
      <c r="E199" s="13"/>
      <c r="F199" s="13"/>
      <c r="G199" s="13"/>
      <c r="H199" s="13"/>
      <c r="I199" s="13"/>
      <c r="J199" s="13"/>
      <c r="K199" s="13"/>
    </row>
    <row r="200" spans="1:11" ht="12.75">
      <c r="A200" s="13"/>
      <c r="B200" s="13"/>
      <c r="C200" s="13"/>
      <c r="D200" s="13"/>
      <c r="E200" s="13"/>
      <c r="F200" s="13"/>
      <c r="G200" s="13"/>
      <c r="H200" s="13"/>
      <c r="I200" s="13"/>
      <c r="J200" s="13"/>
      <c r="K200" s="13"/>
    </row>
    <row r="201" spans="1:11" ht="12.75">
      <c r="A201" s="13"/>
      <c r="B201" s="13"/>
      <c r="C201" s="13"/>
      <c r="D201" s="13"/>
      <c r="E201" s="13"/>
      <c r="F201" s="13"/>
      <c r="G201" s="13"/>
      <c r="H201" s="13"/>
      <c r="I201" s="13"/>
      <c r="J201" s="13"/>
      <c r="K201" s="13"/>
    </row>
    <row r="202" spans="1:11" ht="12.75">
      <c r="A202" s="13"/>
      <c r="B202" s="13"/>
      <c r="C202" s="13"/>
      <c r="D202" s="13"/>
      <c r="E202" s="13"/>
      <c r="F202" s="13"/>
      <c r="G202" s="13"/>
      <c r="H202" s="13"/>
      <c r="I202" s="13"/>
      <c r="J202" s="13"/>
      <c r="K202" s="13"/>
    </row>
    <row r="203" spans="1:11" ht="12.75">
      <c r="A203" s="13"/>
      <c r="B203" s="13"/>
      <c r="C203" s="13"/>
      <c r="D203" s="13"/>
      <c r="E203" s="13"/>
      <c r="F203" s="13"/>
      <c r="G203" s="13"/>
      <c r="H203" s="13"/>
      <c r="I203" s="13"/>
      <c r="J203" s="13"/>
      <c r="K203" s="13"/>
    </row>
    <row r="204" spans="1:11" ht="12.75">
      <c r="A204" s="13"/>
      <c r="B204" s="13"/>
      <c r="C204" s="13"/>
      <c r="D204" s="13"/>
      <c r="E204" s="13"/>
      <c r="F204" s="13"/>
      <c r="G204" s="13"/>
      <c r="H204" s="13"/>
      <c r="I204" s="13"/>
      <c r="J204" s="13"/>
      <c r="K204" s="13"/>
    </row>
    <row r="205" spans="1:11" ht="12.75">
      <c r="A205" s="13"/>
      <c r="B205" s="13"/>
      <c r="C205" s="13"/>
      <c r="D205" s="13"/>
      <c r="E205" s="13"/>
      <c r="F205" s="13"/>
      <c r="G205" s="13"/>
      <c r="H205" s="13"/>
      <c r="I205" s="13"/>
      <c r="J205" s="13"/>
      <c r="K205" s="13"/>
    </row>
    <row r="206" spans="1:11" ht="12.75">
      <c r="A206" s="13"/>
      <c r="B206" s="13"/>
      <c r="C206" s="13"/>
      <c r="D206" s="13"/>
      <c r="E206" s="13"/>
      <c r="F206" s="13"/>
      <c r="G206" s="13"/>
      <c r="H206" s="13"/>
      <c r="I206" s="13"/>
      <c r="J206" s="13"/>
      <c r="K206" s="13"/>
    </row>
    <row r="207" spans="1:11" ht="12.75">
      <c r="A207" s="13"/>
      <c r="B207" s="13"/>
      <c r="C207" s="13"/>
      <c r="D207" s="13"/>
      <c r="E207" s="13"/>
      <c r="F207" s="13"/>
      <c r="G207" s="13"/>
      <c r="H207" s="13"/>
      <c r="I207" s="13"/>
      <c r="J207" s="13"/>
      <c r="K207" s="13"/>
    </row>
    <row r="208" spans="1:11" ht="12.75">
      <c r="A208" s="13"/>
      <c r="B208" s="13"/>
      <c r="C208" s="13"/>
      <c r="D208" s="13"/>
      <c r="E208" s="13"/>
      <c r="F208" s="13"/>
      <c r="G208" s="13"/>
      <c r="H208" s="13"/>
      <c r="I208" s="13"/>
      <c r="J208" s="13"/>
      <c r="K208" s="13"/>
    </row>
    <row r="209" spans="1:11" ht="12.75">
      <c r="A209" s="13"/>
      <c r="B209" s="13"/>
      <c r="C209" s="13"/>
      <c r="D209" s="13"/>
      <c r="E209" s="13"/>
      <c r="F209" s="13"/>
      <c r="G209" s="13"/>
      <c r="H209" s="13"/>
      <c r="I209" s="13"/>
      <c r="J209" s="13"/>
      <c r="K209" s="13"/>
    </row>
    <row r="210" spans="1:11" ht="12.75">
      <c r="A210" s="13"/>
      <c r="B210" s="13"/>
      <c r="C210" s="13"/>
      <c r="D210" s="13"/>
      <c r="E210" s="13"/>
      <c r="F210" s="13"/>
      <c r="G210" s="13"/>
      <c r="H210" s="13"/>
      <c r="I210" s="13"/>
      <c r="J210" s="13"/>
      <c r="K210" s="13"/>
    </row>
    <row r="211" spans="1:11" ht="12.75">
      <c r="A211" s="13"/>
      <c r="B211" s="13"/>
      <c r="C211" s="13"/>
      <c r="D211" s="13"/>
      <c r="E211" s="13"/>
      <c r="F211" s="13"/>
      <c r="G211" s="13"/>
      <c r="H211" s="13"/>
      <c r="I211" s="13"/>
      <c r="J211" s="13"/>
      <c r="K211" s="13"/>
    </row>
    <row r="212" spans="1:11" ht="12.75">
      <c r="A212" s="13"/>
      <c r="B212" s="13"/>
      <c r="C212" s="13"/>
      <c r="D212" s="13"/>
      <c r="E212" s="13"/>
      <c r="F212" s="13"/>
      <c r="G212" s="13"/>
      <c r="H212" s="13"/>
      <c r="I212" s="13"/>
      <c r="J212" s="13"/>
      <c r="K212" s="13"/>
    </row>
    <row r="213" spans="1:11" ht="12.75">
      <c r="A213" s="13"/>
      <c r="B213" s="13"/>
      <c r="C213" s="13"/>
      <c r="D213" s="13"/>
      <c r="E213" s="13"/>
      <c r="F213" s="13"/>
      <c r="G213" s="13"/>
      <c r="H213" s="13"/>
      <c r="I213" s="13"/>
      <c r="J213" s="13"/>
      <c r="K213" s="13"/>
    </row>
    <row r="214" spans="1:11" ht="12.75">
      <c r="A214" s="13"/>
      <c r="B214" s="13"/>
      <c r="C214" s="13"/>
      <c r="D214" s="13"/>
      <c r="E214" s="13"/>
      <c r="F214" s="13"/>
      <c r="G214" s="13"/>
      <c r="H214" s="13"/>
      <c r="I214" s="13"/>
      <c r="J214" s="13"/>
      <c r="K214" s="13"/>
    </row>
    <row r="215" spans="1:11" ht="12.75">
      <c r="A215" s="13"/>
      <c r="B215" s="13"/>
      <c r="C215" s="13"/>
      <c r="D215" s="13"/>
      <c r="E215" s="13"/>
      <c r="F215" s="13"/>
      <c r="G215" s="13"/>
      <c r="H215" s="13"/>
      <c r="I215" s="13"/>
      <c r="J215" s="13"/>
      <c r="K215" s="13"/>
    </row>
    <row r="216" spans="1:11" ht="12.75">
      <c r="A216" s="13"/>
      <c r="B216" s="13"/>
      <c r="C216" s="13"/>
      <c r="D216" s="13"/>
      <c r="E216" s="13"/>
      <c r="F216" s="13"/>
      <c r="G216" s="13"/>
      <c r="H216" s="13"/>
      <c r="I216" s="13"/>
      <c r="J216" s="13"/>
      <c r="K216" s="13"/>
    </row>
    <row r="217" spans="1:11" ht="12.75">
      <c r="A217" s="13"/>
      <c r="B217" s="13"/>
      <c r="C217" s="13"/>
      <c r="D217" s="13"/>
      <c r="E217" s="13"/>
      <c r="F217" s="13"/>
      <c r="G217" s="13"/>
      <c r="H217" s="13"/>
      <c r="I217" s="13"/>
      <c r="J217" s="13"/>
      <c r="K217" s="13"/>
    </row>
    <row r="218" spans="1:11" ht="12.75">
      <c r="A218" s="13"/>
      <c r="B218" s="13"/>
      <c r="C218" s="13"/>
      <c r="D218" s="13"/>
      <c r="E218" s="13"/>
      <c r="F218" s="13"/>
      <c r="G218" s="13"/>
      <c r="H218" s="13"/>
      <c r="I218" s="13"/>
      <c r="J218" s="13"/>
      <c r="K218" s="13"/>
    </row>
    <row r="219" spans="1:11" ht="12.75">
      <c r="A219" s="13"/>
      <c r="B219" s="13"/>
      <c r="C219" s="13"/>
      <c r="D219" s="13"/>
      <c r="E219" s="13"/>
      <c r="F219" s="13"/>
      <c r="G219" s="13"/>
      <c r="H219" s="13"/>
      <c r="I219" s="13"/>
      <c r="J219" s="13"/>
      <c r="K219" s="13"/>
    </row>
    <row r="220" spans="1:11" ht="12.75">
      <c r="A220" s="13"/>
      <c r="B220" s="13"/>
      <c r="C220" s="13"/>
      <c r="D220" s="13"/>
      <c r="E220" s="13"/>
      <c r="F220" s="13"/>
      <c r="G220" s="13"/>
      <c r="H220" s="13"/>
      <c r="I220" s="13"/>
      <c r="J220" s="13"/>
      <c r="K220" s="13"/>
    </row>
    <row r="221" spans="1:11" ht="12.75">
      <c r="A221" s="13"/>
      <c r="B221" s="13"/>
      <c r="C221" s="13"/>
      <c r="D221" s="13"/>
      <c r="E221" s="13"/>
      <c r="F221" s="13"/>
      <c r="G221" s="13"/>
      <c r="H221" s="13"/>
      <c r="I221" s="13"/>
      <c r="J221" s="13"/>
      <c r="K221" s="13"/>
    </row>
    <row r="222" spans="1:11" ht="12.75">
      <c r="A222" s="13"/>
      <c r="B222" s="13"/>
      <c r="C222" s="13"/>
      <c r="D222" s="13"/>
      <c r="E222" s="13"/>
      <c r="F222" s="13"/>
      <c r="G222" s="13"/>
      <c r="H222" s="13"/>
      <c r="I222" s="13"/>
      <c r="J222" s="13"/>
      <c r="K222" s="13"/>
    </row>
    <row r="223" spans="1:11" ht="12.75">
      <c r="A223" s="13"/>
      <c r="B223" s="13"/>
      <c r="C223" s="13"/>
      <c r="D223" s="13"/>
      <c r="E223" s="13"/>
      <c r="F223" s="13"/>
      <c r="G223" s="13"/>
      <c r="H223" s="13"/>
      <c r="I223" s="13"/>
      <c r="J223" s="13"/>
      <c r="K223" s="13"/>
    </row>
    <row r="224" spans="1:11" ht="12.75">
      <c r="A224" s="13"/>
      <c r="B224" s="13"/>
      <c r="C224" s="13"/>
      <c r="D224" s="13"/>
      <c r="E224" s="13"/>
      <c r="F224" s="13"/>
      <c r="G224" s="13"/>
      <c r="H224" s="13"/>
      <c r="I224" s="13"/>
      <c r="J224" s="13"/>
      <c r="K224" s="13"/>
    </row>
    <row r="225" spans="1:11" ht="12.75">
      <c r="A225" s="13"/>
      <c r="B225" s="13"/>
      <c r="C225" s="13"/>
      <c r="D225" s="13"/>
      <c r="E225" s="13"/>
      <c r="F225" s="13"/>
      <c r="G225" s="13"/>
      <c r="H225" s="13"/>
      <c r="I225" s="13"/>
      <c r="J225" s="13"/>
      <c r="K225" s="13"/>
    </row>
    <row r="226" spans="1:11" ht="12.75">
      <c r="A226" s="13"/>
      <c r="B226" s="13"/>
      <c r="C226" s="13"/>
      <c r="D226" s="13"/>
      <c r="E226" s="13"/>
      <c r="F226" s="13"/>
      <c r="G226" s="13"/>
      <c r="H226" s="13"/>
      <c r="I226" s="13"/>
      <c r="J226" s="13"/>
      <c r="K226" s="13"/>
    </row>
    <row r="227" spans="1:11" ht="12.75">
      <c r="A227" s="13"/>
      <c r="B227" s="13"/>
      <c r="C227" s="13"/>
      <c r="D227" s="13"/>
      <c r="E227" s="13"/>
      <c r="F227" s="13"/>
      <c r="G227" s="13"/>
      <c r="H227" s="13"/>
      <c r="I227" s="13"/>
      <c r="J227" s="13"/>
      <c r="K227" s="13"/>
    </row>
    <row r="228" spans="1:11" ht="12.75">
      <c r="A228" s="13"/>
      <c r="B228" s="13"/>
      <c r="C228" s="13"/>
      <c r="D228" s="13"/>
      <c r="E228" s="13"/>
      <c r="F228" s="13"/>
      <c r="G228" s="13"/>
      <c r="H228" s="13"/>
      <c r="I228" s="13"/>
      <c r="J228" s="13"/>
      <c r="K228" s="13"/>
    </row>
    <row r="229" spans="1:11" ht="12.75">
      <c r="A229" s="13"/>
      <c r="B229" s="13"/>
      <c r="C229" s="13"/>
      <c r="D229" s="13"/>
      <c r="E229" s="13"/>
      <c r="F229" s="13"/>
      <c r="G229" s="13"/>
      <c r="H229" s="13"/>
      <c r="I229" s="13"/>
      <c r="J229" s="13"/>
      <c r="K229" s="13"/>
    </row>
    <row r="230" spans="1:11" ht="12.75">
      <c r="A230" s="13"/>
      <c r="B230" s="13"/>
      <c r="C230" s="13"/>
      <c r="D230" s="13"/>
      <c r="E230" s="13"/>
      <c r="F230" s="13"/>
      <c r="G230" s="13"/>
      <c r="H230" s="13"/>
      <c r="I230" s="13"/>
      <c r="J230" s="13"/>
      <c r="K230" s="13"/>
    </row>
    <row r="231" spans="1:11" ht="12.75">
      <c r="A231" s="13"/>
      <c r="B231" s="13"/>
      <c r="C231" s="13"/>
      <c r="D231" s="13"/>
      <c r="E231" s="13"/>
      <c r="F231" s="13"/>
      <c r="G231" s="13"/>
      <c r="H231" s="13"/>
      <c r="I231" s="13"/>
      <c r="J231" s="13"/>
      <c r="K231" s="13"/>
    </row>
    <row r="232" spans="1:11" ht="12.75">
      <c r="A232" s="13"/>
      <c r="B232" s="13"/>
      <c r="C232" s="13"/>
      <c r="D232" s="13"/>
      <c r="E232" s="13"/>
      <c r="F232" s="13"/>
      <c r="G232" s="13"/>
      <c r="H232" s="13"/>
      <c r="I232" s="13"/>
      <c r="J232" s="13"/>
      <c r="K232" s="13"/>
    </row>
    <row r="233" spans="1:11" ht="12.75">
      <c r="A233" s="13"/>
      <c r="B233" s="13"/>
      <c r="C233" s="13"/>
      <c r="D233" s="13"/>
      <c r="E233" s="13"/>
      <c r="F233" s="13"/>
      <c r="G233" s="13"/>
      <c r="H233" s="13"/>
      <c r="I233" s="13"/>
      <c r="J233" s="13"/>
      <c r="K233" s="13"/>
    </row>
    <row r="234" spans="1:11" ht="12.75">
      <c r="A234" s="13"/>
      <c r="B234" s="13"/>
      <c r="C234" s="13"/>
      <c r="D234" s="13"/>
      <c r="E234" s="13"/>
      <c r="F234" s="13"/>
      <c r="G234" s="13"/>
      <c r="H234" s="13"/>
      <c r="I234" s="13"/>
      <c r="J234" s="13"/>
      <c r="K234" s="13"/>
    </row>
    <row r="235" spans="1:11" ht="12.75">
      <c r="A235" s="13"/>
      <c r="B235" s="13"/>
      <c r="C235" s="13"/>
      <c r="D235" s="13"/>
      <c r="E235" s="13"/>
      <c r="F235" s="13"/>
      <c r="G235" s="13"/>
      <c r="H235" s="13"/>
      <c r="I235" s="13"/>
      <c r="J235" s="13"/>
      <c r="K235" s="13"/>
    </row>
    <row r="236" spans="1:11" ht="12.75">
      <c r="A236" s="13"/>
      <c r="B236" s="13"/>
      <c r="C236" s="13"/>
      <c r="D236" s="13"/>
      <c r="E236" s="13"/>
      <c r="F236" s="13"/>
      <c r="G236" s="13"/>
      <c r="H236" s="13"/>
      <c r="I236" s="13"/>
      <c r="J236" s="13"/>
      <c r="K236" s="13"/>
    </row>
    <row r="237" spans="1:11" ht="12.75">
      <c r="A237" s="13"/>
      <c r="B237" s="13"/>
      <c r="C237" s="13"/>
      <c r="D237" s="13"/>
      <c r="E237" s="13"/>
      <c r="F237" s="13"/>
      <c r="G237" s="13"/>
      <c r="H237" s="13"/>
      <c r="I237" s="13"/>
      <c r="J237" s="13"/>
      <c r="K237" s="13"/>
    </row>
    <row r="238" spans="1:11" ht="12.75">
      <c r="A238" s="13"/>
      <c r="B238" s="13"/>
      <c r="C238" s="13"/>
      <c r="D238" s="13"/>
      <c r="E238" s="13"/>
      <c r="F238" s="13"/>
      <c r="G238" s="13"/>
      <c r="H238" s="13"/>
      <c r="I238" s="13"/>
      <c r="J238" s="13"/>
      <c r="K238" s="13"/>
    </row>
    <row r="239" spans="1:11" ht="12.75">
      <c r="A239" s="13"/>
      <c r="B239" s="13"/>
      <c r="C239" s="13"/>
      <c r="D239" s="13"/>
      <c r="E239" s="13"/>
      <c r="F239" s="13"/>
      <c r="G239" s="13"/>
      <c r="H239" s="13"/>
      <c r="I239" s="13"/>
      <c r="J239" s="13"/>
      <c r="K239" s="13"/>
    </row>
    <row r="240" spans="1:11" ht="12.75">
      <c r="A240" s="13"/>
      <c r="B240" s="13"/>
      <c r="C240" s="13"/>
      <c r="D240" s="13"/>
      <c r="E240" s="13"/>
      <c r="F240" s="13"/>
      <c r="G240" s="13"/>
      <c r="H240" s="13"/>
      <c r="I240" s="13"/>
      <c r="J240" s="13"/>
      <c r="K240" s="13"/>
    </row>
    <row r="241" spans="1:11" ht="12.75">
      <c r="A241" s="13"/>
      <c r="B241" s="13"/>
      <c r="C241" s="13"/>
      <c r="D241" s="13"/>
      <c r="E241" s="13"/>
      <c r="F241" s="13"/>
      <c r="G241" s="13"/>
      <c r="H241" s="13"/>
      <c r="I241" s="13"/>
      <c r="J241" s="13"/>
      <c r="K241" s="13"/>
    </row>
    <row r="242" spans="1:11" ht="12.75">
      <c r="A242" s="13"/>
      <c r="B242" s="13"/>
      <c r="C242" s="13"/>
      <c r="D242" s="13"/>
      <c r="E242" s="13"/>
      <c r="F242" s="13"/>
      <c r="G242" s="13"/>
      <c r="H242" s="13"/>
      <c r="I242" s="13"/>
      <c r="J242" s="13"/>
      <c r="K242" s="13"/>
    </row>
    <row r="243" spans="1:11" ht="12.75">
      <c r="A243" s="13"/>
      <c r="B243" s="13"/>
      <c r="C243" s="13"/>
      <c r="D243" s="13"/>
      <c r="E243" s="13"/>
      <c r="F243" s="13"/>
      <c r="G243" s="13"/>
      <c r="H243" s="13"/>
      <c r="I243" s="13"/>
      <c r="J243" s="13"/>
      <c r="K243" s="13"/>
    </row>
    <row r="244" spans="1:11" ht="12.75">
      <c r="A244" s="13"/>
      <c r="B244" s="13"/>
      <c r="C244" s="13"/>
      <c r="D244" s="13"/>
      <c r="E244" s="13"/>
      <c r="F244" s="13"/>
      <c r="G244" s="13"/>
      <c r="H244" s="13"/>
      <c r="I244" s="13"/>
      <c r="J244" s="13"/>
      <c r="K244" s="13"/>
    </row>
    <row r="245" spans="1:11" ht="12.75">
      <c r="A245" s="13"/>
      <c r="B245" s="13"/>
      <c r="C245" s="13"/>
      <c r="D245" s="13"/>
      <c r="E245" s="13"/>
      <c r="F245" s="13"/>
      <c r="G245" s="13"/>
      <c r="H245" s="13"/>
      <c r="I245" s="13"/>
      <c r="J245" s="13"/>
      <c r="K245" s="13"/>
    </row>
    <row r="246" spans="1:11" ht="12.75">
      <c r="A246" s="13"/>
      <c r="B246" s="13"/>
      <c r="C246" s="13"/>
      <c r="D246" s="13"/>
      <c r="E246" s="13"/>
      <c r="F246" s="13"/>
      <c r="G246" s="13"/>
      <c r="H246" s="13"/>
      <c r="I246" s="13"/>
      <c r="J246" s="13"/>
      <c r="K246" s="13"/>
    </row>
    <row r="247" spans="1:11" ht="12.75">
      <c r="A247" s="13"/>
      <c r="B247" s="13"/>
      <c r="C247" s="13"/>
      <c r="D247" s="13"/>
      <c r="E247" s="13"/>
      <c r="F247" s="13"/>
      <c r="G247" s="13"/>
      <c r="H247" s="13"/>
      <c r="I247" s="13"/>
      <c r="J247" s="13"/>
      <c r="K247" s="13"/>
    </row>
    <row r="248" spans="1:11" ht="12.75">
      <c r="A248" s="13"/>
      <c r="B248" s="13"/>
      <c r="C248" s="13"/>
      <c r="D248" s="13"/>
      <c r="E248" s="13"/>
      <c r="F248" s="13"/>
      <c r="G248" s="13"/>
      <c r="H248" s="13"/>
      <c r="I248" s="13"/>
      <c r="J248" s="13"/>
      <c r="K248" s="13"/>
    </row>
    <row r="249" spans="1:11" ht="12.75">
      <c r="A249" s="13"/>
      <c r="B249" s="13"/>
      <c r="C249" s="13"/>
      <c r="D249" s="13"/>
      <c r="E249" s="13"/>
      <c r="F249" s="13"/>
      <c r="G249" s="13"/>
      <c r="H249" s="13"/>
      <c r="I249" s="13"/>
      <c r="J249" s="13"/>
      <c r="K249" s="13"/>
    </row>
    <row r="250" spans="1:11" ht="12.75">
      <c r="A250" s="13"/>
      <c r="B250" s="13"/>
      <c r="C250" s="13"/>
      <c r="D250" s="13"/>
      <c r="E250" s="13"/>
      <c r="F250" s="13"/>
      <c r="G250" s="13"/>
      <c r="H250" s="13"/>
      <c r="I250" s="13"/>
      <c r="J250" s="13"/>
      <c r="K250" s="13"/>
    </row>
    <row r="251" spans="1:11" ht="12.75">
      <c r="A251" s="13"/>
      <c r="B251" s="13"/>
      <c r="C251" s="13"/>
      <c r="D251" s="13"/>
      <c r="E251" s="13"/>
      <c r="F251" s="13"/>
      <c r="G251" s="13"/>
      <c r="H251" s="13"/>
      <c r="I251" s="13"/>
      <c r="J251" s="13"/>
      <c r="K251" s="13"/>
    </row>
    <row r="252" spans="1:11" ht="12.75">
      <c r="A252" s="13"/>
      <c r="B252" s="13"/>
      <c r="C252" s="13"/>
      <c r="D252" s="13"/>
      <c r="E252" s="13"/>
      <c r="F252" s="13"/>
      <c r="G252" s="13"/>
      <c r="H252" s="13"/>
      <c r="I252" s="13"/>
      <c r="J252" s="13"/>
      <c r="K252" s="13"/>
    </row>
    <row r="253" spans="1:11" ht="12.75">
      <c r="A253" s="13"/>
      <c r="B253" s="13"/>
      <c r="C253" s="13"/>
      <c r="D253" s="13"/>
      <c r="E253" s="13"/>
      <c r="F253" s="13"/>
      <c r="G253" s="13"/>
      <c r="H253" s="13"/>
      <c r="I253" s="13"/>
      <c r="J253" s="13"/>
      <c r="K253" s="13"/>
    </row>
    <row r="254" spans="1:11" ht="12.75">
      <c r="A254" s="13"/>
      <c r="B254" s="13"/>
      <c r="C254" s="13"/>
      <c r="D254" s="13"/>
      <c r="E254" s="13"/>
      <c r="F254" s="13"/>
      <c r="G254" s="13"/>
      <c r="H254" s="13"/>
      <c r="I254" s="13"/>
      <c r="J254" s="13"/>
      <c r="K254" s="13"/>
    </row>
    <row r="255" spans="1:11" ht="12.75">
      <c r="A255" s="13"/>
      <c r="B255" s="13"/>
      <c r="C255" s="13"/>
      <c r="D255" s="13"/>
      <c r="E255" s="13"/>
      <c r="F255" s="13"/>
      <c r="G255" s="13"/>
      <c r="H255" s="13"/>
      <c r="I255" s="13"/>
      <c r="J255" s="13"/>
      <c r="K255" s="13"/>
    </row>
    <row r="256" spans="1:11" ht="12.75">
      <c r="A256" s="13"/>
      <c r="B256" s="13"/>
      <c r="C256" s="13"/>
      <c r="D256" s="13"/>
      <c r="E256" s="13"/>
      <c r="F256" s="13"/>
      <c r="G256" s="13"/>
      <c r="H256" s="13"/>
      <c r="I256" s="13"/>
      <c r="J256" s="13"/>
      <c r="K256" s="13"/>
    </row>
    <row r="257" spans="1:11" ht="12.75">
      <c r="A257" s="13"/>
      <c r="B257" s="13"/>
      <c r="C257" s="13"/>
      <c r="D257" s="13"/>
      <c r="E257" s="13"/>
      <c r="F257" s="13"/>
      <c r="G257" s="13"/>
      <c r="H257" s="13"/>
      <c r="I257" s="13"/>
      <c r="J257" s="13"/>
      <c r="K257" s="13"/>
    </row>
    <row r="258" spans="1:11" ht="12.75">
      <c r="A258" s="13"/>
      <c r="B258" s="13"/>
      <c r="C258" s="13"/>
      <c r="D258" s="13"/>
      <c r="E258" s="13"/>
      <c r="F258" s="13"/>
      <c r="G258" s="13"/>
      <c r="H258" s="13"/>
      <c r="I258" s="13"/>
      <c r="J258" s="13"/>
      <c r="K258" s="13"/>
    </row>
    <row r="259" spans="1:11" ht="12.75">
      <c r="A259" s="13"/>
      <c r="B259" s="13"/>
      <c r="C259" s="13"/>
      <c r="D259" s="13"/>
      <c r="E259" s="13"/>
      <c r="F259" s="13"/>
      <c r="G259" s="13"/>
      <c r="H259" s="13"/>
      <c r="I259" s="13"/>
      <c r="J259" s="13"/>
      <c r="K259" s="13"/>
    </row>
    <row r="260" spans="1:11" ht="12.75">
      <c r="A260" s="13"/>
      <c r="B260" s="13"/>
      <c r="C260" s="13"/>
      <c r="D260" s="13"/>
      <c r="E260" s="13"/>
      <c r="F260" s="13"/>
      <c r="G260" s="13"/>
      <c r="H260" s="13"/>
      <c r="I260" s="13"/>
      <c r="J260" s="13"/>
      <c r="K260" s="13"/>
    </row>
    <row r="261" spans="1:11" ht="12.75">
      <c r="A261" s="13"/>
      <c r="B261" s="13"/>
      <c r="C261" s="13"/>
      <c r="D261" s="13"/>
      <c r="E261" s="13"/>
      <c r="F261" s="13"/>
      <c r="G261" s="13"/>
      <c r="H261" s="13"/>
      <c r="I261" s="13"/>
      <c r="J261" s="13"/>
      <c r="K261" s="13"/>
    </row>
    <row r="262" spans="1:11" ht="12.75">
      <c r="A262" s="13"/>
      <c r="B262" s="13"/>
      <c r="C262" s="13"/>
      <c r="D262" s="13"/>
      <c r="E262" s="13"/>
      <c r="F262" s="13"/>
      <c r="G262" s="13"/>
      <c r="H262" s="13"/>
      <c r="I262" s="13"/>
      <c r="J262" s="13"/>
      <c r="K262" s="13"/>
    </row>
    <row r="263" spans="1:11" ht="12.75">
      <c r="A263" s="13"/>
      <c r="B263" s="13"/>
      <c r="C263" s="13"/>
      <c r="D263" s="13"/>
      <c r="E263" s="13"/>
      <c r="F263" s="13"/>
      <c r="G263" s="13"/>
      <c r="H263" s="13"/>
      <c r="I263" s="13"/>
      <c r="J263" s="13"/>
      <c r="K263" s="13"/>
    </row>
    <row r="264" spans="1:11" ht="12.75">
      <c r="A264" s="13"/>
      <c r="B264" s="13"/>
      <c r="C264" s="13"/>
      <c r="D264" s="13"/>
      <c r="E264" s="13"/>
      <c r="F264" s="13"/>
      <c r="G264" s="13"/>
      <c r="H264" s="13"/>
      <c r="I264" s="13"/>
      <c r="J264" s="13"/>
      <c r="K264" s="13"/>
    </row>
    <row r="265" spans="1:11" ht="12.75">
      <c r="A265" s="13"/>
      <c r="B265" s="13"/>
      <c r="C265" s="13"/>
      <c r="D265" s="13"/>
      <c r="E265" s="13"/>
      <c r="F265" s="13"/>
      <c r="G265" s="13"/>
      <c r="H265" s="13"/>
      <c r="I265" s="13"/>
      <c r="J265" s="13"/>
      <c r="K265" s="13"/>
    </row>
    <row r="266" spans="1:11" ht="12.75">
      <c r="A266" s="13"/>
      <c r="B266" s="13"/>
      <c r="C266" s="13"/>
      <c r="D266" s="13"/>
      <c r="E266" s="13"/>
      <c r="F266" s="13"/>
      <c r="G266" s="13"/>
      <c r="H266" s="13"/>
      <c r="I266" s="13"/>
      <c r="J266" s="13"/>
      <c r="K266" s="13"/>
    </row>
    <row r="267" spans="1:11" ht="12.75">
      <c r="A267" s="13"/>
      <c r="B267" s="13"/>
      <c r="C267" s="13"/>
      <c r="D267" s="13"/>
      <c r="E267" s="13"/>
      <c r="F267" s="13"/>
      <c r="G267" s="13"/>
      <c r="H267" s="13"/>
      <c r="I267" s="13"/>
      <c r="J267" s="13"/>
      <c r="K267" s="13"/>
    </row>
    <row r="268" spans="1:11" ht="12.75">
      <c r="A268" s="13"/>
      <c r="B268" s="13"/>
      <c r="C268" s="13"/>
      <c r="D268" s="13"/>
      <c r="E268" s="13"/>
      <c r="F268" s="13"/>
      <c r="G268" s="13"/>
      <c r="H268" s="13"/>
      <c r="I268" s="13"/>
      <c r="J268" s="13"/>
      <c r="K268" s="13"/>
    </row>
    <row r="269" spans="1:11" ht="12.75">
      <c r="A269" s="13"/>
      <c r="B269" s="13"/>
      <c r="C269" s="13"/>
      <c r="D269" s="13"/>
      <c r="E269" s="13"/>
      <c r="F269" s="13"/>
      <c r="G269" s="13"/>
      <c r="H269" s="13"/>
      <c r="I269" s="13"/>
      <c r="J269" s="13"/>
      <c r="K269" s="13"/>
    </row>
    <row r="270" spans="1:11" ht="12.75">
      <c r="A270" s="13"/>
      <c r="B270" s="13"/>
      <c r="C270" s="13"/>
      <c r="D270" s="13"/>
      <c r="E270" s="13"/>
      <c r="F270" s="13"/>
      <c r="G270" s="13"/>
      <c r="H270" s="13"/>
      <c r="I270" s="13"/>
      <c r="J270" s="13"/>
      <c r="K270" s="13"/>
    </row>
    <row r="271" spans="1:11" ht="12.75">
      <c r="A271" s="13"/>
      <c r="B271" s="13"/>
      <c r="C271" s="13"/>
      <c r="D271" s="13"/>
      <c r="E271" s="13"/>
      <c r="F271" s="13"/>
      <c r="G271" s="13"/>
      <c r="H271" s="13"/>
      <c r="I271" s="13"/>
      <c r="J271" s="13"/>
      <c r="K271" s="13"/>
    </row>
    <row r="272" spans="1:11" ht="12.75">
      <c r="A272" s="13"/>
      <c r="B272" s="13"/>
      <c r="C272" s="13"/>
      <c r="D272" s="13"/>
      <c r="E272" s="13"/>
      <c r="F272" s="13"/>
      <c r="G272" s="13"/>
      <c r="H272" s="13"/>
      <c r="I272" s="13"/>
      <c r="J272" s="13"/>
      <c r="K272" s="13"/>
    </row>
    <row r="273" spans="1:11" ht="12.75">
      <c r="A273" s="13"/>
      <c r="B273" s="13"/>
      <c r="C273" s="13"/>
      <c r="D273" s="13"/>
      <c r="E273" s="13"/>
      <c r="F273" s="13"/>
      <c r="G273" s="13"/>
      <c r="H273" s="13"/>
      <c r="I273" s="13"/>
      <c r="J273" s="13"/>
      <c r="K273" s="13"/>
    </row>
    <row r="274" spans="1:11" ht="12.75">
      <c r="A274" s="13"/>
      <c r="B274" s="13"/>
      <c r="C274" s="13"/>
      <c r="D274" s="13"/>
      <c r="E274" s="13"/>
      <c r="F274" s="13"/>
      <c r="G274" s="13"/>
      <c r="H274" s="13"/>
      <c r="I274" s="13"/>
      <c r="J274" s="13"/>
      <c r="K274" s="13"/>
    </row>
    <row r="275" spans="1:11" ht="12.75">
      <c r="A275" s="13"/>
      <c r="B275" s="13"/>
      <c r="C275" s="13"/>
      <c r="D275" s="13"/>
      <c r="E275" s="13"/>
      <c r="F275" s="13"/>
      <c r="G275" s="13"/>
      <c r="H275" s="13"/>
      <c r="I275" s="13"/>
      <c r="J275" s="13"/>
      <c r="K275" s="13"/>
    </row>
    <row r="276" spans="1:11" ht="12.75">
      <c r="A276" s="13"/>
      <c r="B276" s="13"/>
      <c r="C276" s="13"/>
      <c r="D276" s="13"/>
      <c r="E276" s="13"/>
      <c r="F276" s="13"/>
      <c r="G276" s="13"/>
      <c r="H276" s="13"/>
      <c r="I276" s="13"/>
      <c r="J276" s="13"/>
      <c r="K276" s="13"/>
    </row>
    <row r="277" spans="1:11" ht="12.75">
      <c r="A277" s="13"/>
      <c r="B277" s="13"/>
      <c r="C277" s="13"/>
      <c r="D277" s="13"/>
      <c r="E277" s="13"/>
      <c r="F277" s="13"/>
      <c r="G277" s="13"/>
      <c r="H277" s="13"/>
      <c r="I277" s="13"/>
      <c r="J277" s="13"/>
      <c r="K277" s="13"/>
    </row>
    <row r="278" spans="1:11" ht="12.75">
      <c r="A278" s="13"/>
      <c r="B278" s="13"/>
      <c r="C278" s="13"/>
      <c r="D278" s="13"/>
      <c r="E278" s="13"/>
      <c r="F278" s="13"/>
      <c r="G278" s="13"/>
      <c r="H278" s="13"/>
      <c r="I278" s="13"/>
      <c r="J278" s="13"/>
      <c r="K278" s="13"/>
    </row>
    <row r="279" spans="1:11" ht="12.75">
      <c r="A279" s="13"/>
      <c r="B279" s="13"/>
      <c r="C279" s="13"/>
      <c r="D279" s="13"/>
      <c r="E279" s="13"/>
      <c r="F279" s="13"/>
      <c r="G279" s="13"/>
      <c r="H279" s="13"/>
      <c r="I279" s="13"/>
      <c r="J279" s="13"/>
      <c r="K279" s="13"/>
    </row>
    <row r="280" spans="1:11" ht="12.75">
      <c r="A280" s="13"/>
      <c r="B280" s="13"/>
      <c r="C280" s="13"/>
      <c r="D280" s="13"/>
      <c r="E280" s="13"/>
      <c r="F280" s="13"/>
      <c r="G280" s="13"/>
      <c r="H280" s="13"/>
      <c r="I280" s="13"/>
      <c r="J280" s="13"/>
      <c r="K280" s="13"/>
    </row>
    <row r="281" spans="1:11" ht="12.75">
      <c r="A281" s="13"/>
      <c r="B281" s="13"/>
      <c r="C281" s="13"/>
      <c r="D281" s="13"/>
      <c r="E281" s="13"/>
      <c r="F281" s="13"/>
      <c r="G281" s="13"/>
      <c r="H281" s="13"/>
      <c r="I281" s="13"/>
      <c r="J281" s="13"/>
      <c r="K281" s="13"/>
    </row>
    <row r="282" spans="1:11" ht="12.75">
      <c r="A282" s="13"/>
      <c r="B282" s="13"/>
      <c r="C282" s="13"/>
      <c r="D282" s="13"/>
      <c r="E282" s="13"/>
      <c r="F282" s="13"/>
      <c r="G282" s="13"/>
      <c r="H282" s="13"/>
      <c r="I282" s="13"/>
      <c r="J282" s="13"/>
      <c r="K282" s="13"/>
    </row>
    <row r="283" spans="1:11" ht="12.75">
      <c r="A283" s="13"/>
      <c r="B283" s="13"/>
      <c r="C283" s="13"/>
      <c r="D283" s="13"/>
      <c r="E283" s="13"/>
      <c r="F283" s="13"/>
      <c r="G283" s="13"/>
      <c r="H283" s="13"/>
      <c r="I283" s="13"/>
      <c r="J283" s="13"/>
      <c r="K283" s="13"/>
    </row>
    <row r="284" spans="1:11" ht="12.75">
      <c r="A284" s="13"/>
      <c r="B284" s="13"/>
      <c r="C284" s="13"/>
      <c r="D284" s="13"/>
      <c r="E284" s="13"/>
      <c r="F284" s="13"/>
      <c r="G284" s="13"/>
      <c r="H284" s="13"/>
      <c r="I284" s="13"/>
      <c r="J284" s="13"/>
      <c r="K284" s="13"/>
    </row>
    <row r="285" spans="1:11" ht="12.75">
      <c r="A285" s="13"/>
      <c r="B285" s="13"/>
      <c r="C285" s="13"/>
      <c r="D285" s="13"/>
      <c r="E285" s="13"/>
      <c r="F285" s="13"/>
      <c r="G285" s="13"/>
      <c r="H285" s="13"/>
      <c r="I285" s="13"/>
      <c r="J285" s="13"/>
      <c r="K285" s="13"/>
    </row>
    <row r="286" spans="1:11" ht="12.75">
      <c r="A286" s="13"/>
      <c r="B286" s="13"/>
      <c r="C286" s="13"/>
      <c r="D286" s="13"/>
      <c r="E286" s="13"/>
      <c r="F286" s="13"/>
      <c r="G286" s="13"/>
      <c r="H286" s="13"/>
      <c r="I286" s="13"/>
      <c r="J286" s="13"/>
      <c r="K286" s="13"/>
    </row>
    <row r="287" spans="1:11" ht="12.75">
      <c r="A287" s="13"/>
      <c r="B287" s="13"/>
      <c r="C287" s="13"/>
      <c r="D287" s="13"/>
      <c r="E287" s="13"/>
      <c r="F287" s="13"/>
      <c r="G287" s="13"/>
      <c r="H287" s="13"/>
      <c r="I287" s="13"/>
      <c r="J287" s="13"/>
      <c r="K287" s="13"/>
    </row>
    <row r="288" spans="1:11" ht="12.75">
      <c r="A288" s="13"/>
      <c r="B288" s="13"/>
      <c r="C288" s="13"/>
      <c r="D288" s="13"/>
      <c r="E288" s="13"/>
      <c r="F288" s="13"/>
      <c r="G288" s="13"/>
      <c r="H288" s="13"/>
      <c r="I288" s="13"/>
      <c r="J288" s="13"/>
      <c r="K288" s="13"/>
    </row>
    <row r="289" spans="1:11" ht="12.75">
      <c r="A289" s="13"/>
      <c r="B289" s="13"/>
      <c r="C289" s="13"/>
      <c r="D289" s="13"/>
      <c r="E289" s="13"/>
      <c r="F289" s="13"/>
      <c r="G289" s="13"/>
      <c r="H289" s="13"/>
      <c r="I289" s="13"/>
      <c r="J289" s="13"/>
      <c r="K289" s="13"/>
    </row>
    <row r="290" spans="1:11" ht="12.75">
      <c r="A290" s="13"/>
      <c r="B290" s="13"/>
      <c r="C290" s="13"/>
      <c r="D290" s="13"/>
      <c r="E290" s="13"/>
      <c r="F290" s="13"/>
      <c r="G290" s="13"/>
      <c r="H290" s="13"/>
      <c r="I290" s="13"/>
      <c r="J290" s="13"/>
      <c r="K290" s="13"/>
    </row>
    <row r="291" spans="1:11" ht="12.75">
      <c r="A291" s="13"/>
      <c r="B291" s="13"/>
      <c r="C291" s="13"/>
      <c r="D291" s="13"/>
      <c r="E291" s="13"/>
      <c r="F291" s="13"/>
      <c r="G291" s="13"/>
      <c r="H291" s="13"/>
      <c r="I291" s="13"/>
      <c r="J291" s="13"/>
      <c r="K291" s="13"/>
    </row>
    <row r="292" spans="1:11" ht="12.75">
      <c r="A292" s="13"/>
      <c r="B292" s="13"/>
      <c r="C292" s="13"/>
      <c r="D292" s="13"/>
      <c r="E292" s="13"/>
      <c r="F292" s="13"/>
      <c r="G292" s="13"/>
      <c r="H292" s="13"/>
      <c r="I292" s="13"/>
      <c r="J292" s="13"/>
      <c r="K292" s="13"/>
    </row>
    <row r="293" spans="1:11" ht="12.75">
      <c r="A293" s="13"/>
      <c r="B293" s="13"/>
      <c r="C293" s="13"/>
      <c r="D293" s="13"/>
      <c r="E293" s="13"/>
      <c r="F293" s="13"/>
      <c r="G293" s="13"/>
      <c r="H293" s="13"/>
      <c r="I293" s="13"/>
      <c r="J293" s="13"/>
      <c r="K293" s="13"/>
    </row>
    <row r="294" spans="1:11" ht="12.75">
      <c r="A294" s="13"/>
      <c r="B294" s="13"/>
      <c r="C294" s="13"/>
      <c r="D294" s="13"/>
      <c r="E294" s="13"/>
      <c r="F294" s="13"/>
      <c r="G294" s="13"/>
      <c r="H294" s="13"/>
      <c r="I294" s="13"/>
      <c r="J294" s="13"/>
      <c r="K294" s="13"/>
    </row>
    <row r="295" spans="1:11" ht="12.75">
      <c r="A295" s="13"/>
      <c r="B295" s="13"/>
      <c r="C295" s="13"/>
      <c r="D295" s="13"/>
      <c r="E295" s="13"/>
      <c r="F295" s="13"/>
      <c r="G295" s="13"/>
      <c r="H295" s="13"/>
      <c r="I295" s="13"/>
      <c r="J295" s="13"/>
      <c r="K295" s="13"/>
    </row>
    <row r="296" spans="1:11" ht="12.75">
      <c r="A296" s="13"/>
      <c r="B296" s="13"/>
      <c r="C296" s="13"/>
      <c r="D296" s="13"/>
      <c r="E296" s="13"/>
      <c r="F296" s="13"/>
      <c r="G296" s="13"/>
      <c r="H296" s="13"/>
      <c r="I296" s="13"/>
      <c r="J296" s="13"/>
      <c r="K296" s="13"/>
    </row>
    <row r="297" spans="1:11" ht="12.75">
      <c r="A297" s="13"/>
      <c r="B297" s="13"/>
      <c r="C297" s="13"/>
      <c r="D297" s="13"/>
      <c r="E297" s="13"/>
      <c r="F297" s="13"/>
      <c r="G297" s="13"/>
      <c r="H297" s="13"/>
      <c r="I297" s="13"/>
      <c r="J297" s="13"/>
      <c r="K297" s="13"/>
    </row>
    <row r="298" spans="1:11" ht="12.75">
      <c r="A298" s="13"/>
      <c r="B298" s="13"/>
      <c r="C298" s="13"/>
      <c r="D298" s="13"/>
      <c r="E298" s="13"/>
      <c r="F298" s="13"/>
      <c r="G298" s="13"/>
      <c r="H298" s="13"/>
      <c r="I298" s="13"/>
      <c r="J298" s="13"/>
      <c r="K298" s="13"/>
    </row>
    <row r="299" spans="1:11" ht="12.75">
      <c r="A299" s="13"/>
      <c r="B299" s="13"/>
      <c r="C299" s="13"/>
      <c r="D299" s="13"/>
      <c r="E299" s="13"/>
      <c r="F299" s="13"/>
      <c r="G299" s="13"/>
      <c r="H299" s="13"/>
      <c r="I299" s="13"/>
      <c r="J299" s="13"/>
      <c r="K299" s="13"/>
    </row>
    <row r="300" spans="1:11" ht="12.75">
      <c r="A300" s="13"/>
      <c r="B300" s="13"/>
      <c r="C300" s="13"/>
      <c r="D300" s="13"/>
      <c r="E300" s="13"/>
      <c r="F300" s="13"/>
      <c r="G300" s="13"/>
      <c r="H300" s="13"/>
      <c r="I300" s="13"/>
      <c r="J300" s="13"/>
      <c r="K300" s="13"/>
    </row>
    <row r="301" spans="1:11" ht="12.75">
      <c r="A301" s="13"/>
      <c r="B301" s="13"/>
      <c r="C301" s="13"/>
      <c r="D301" s="13"/>
      <c r="E301" s="13"/>
      <c r="F301" s="13"/>
      <c r="G301" s="13"/>
      <c r="H301" s="13"/>
      <c r="I301" s="13"/>
      <c r="J301" s="13"/>
      <c r="K301" s="13"/>
    </row>
    <row r="302" spans="1:11" ht="12.75">
      <c r="A302" s="13"/>
      <c r="B302" s="13"/>
      <c r="C302" s="13"/>
      <c r="D302" s="13"/>
      <c r="E302" s="13"/>
      <c r="F302" s="13"/>
      <c r="G302" s="13"/>
      <c r="H302" s="13"/>
      <c r="I302" s="13"/>
      <c r="J302" s="13"/>
      <c r="K302" s="13"/>
    </row>
    <row r="303" spans="1:11" ht="12.75">
      <c r="A303" s="13"/>
      <c r="B303" s="13"/>
      <c r="C303" s="13"/>
      <c r="D303" s="13"/>
      <c r="E303" s="13"/>
      <c r="F303" s="13"/>
      <c r="G303" s="13"/>
      <c r="H303" s="13"/>
      <c r="I303" s="13"/>
      <c r="J303" s="13"/>
      <c r="K303" s="13"/>
    </row>
    <row r="304" spans="1:11" ht="12.75">
      <c r="A304" s="13"/>
      <c r="B304" s="13"/>
      <c r="C304" s="13"/>
      <c r="D304" s="13"/>
      <c r="E304" s="13"/>
      <c r="F304" s="13"/>
      <c r="G304" s="13"/>
      <c r="H304" s="13"/>
      <c r="I304" s="13"/>
      <c r="J304" s="13"/>
      <c r="K304" s="13"/>
    </row>
    <row r="305" spans="1:11" ht="12.75">
      <c r="A305" s="13"/>
      <c r="B305" s="13"/>
      <c r="C305" s="13"/>
      <c r="D305" s="13"/>
      <c r="E305" s="13"/>
      <c r="F305" s="13"/>
      <c r="G305" s="13"/>
      <c r="H305" s="13"/>
      <c r="I305" s="13"/>
      <c r="J305" s="13"/>
      <c r="K305" s="13"/>
    </row>
    <row r="306" spans="1:11" ht="12.75">
      <c r="A306" s="13"/>
      <c r="B306" s="13"/>
      <c r="C306" s="13"/>
      <c r="D306" s="13"/>
      <c r="E306" s="13"/>
      <c r="F306" s="13"/>
      <c r="G306" s="13"/>
      <c r="H306" s="13"/>
      <c r="I306" s="13"/>
      <c r="J306" s="13"/>
      <c r="K306" s="13"/>
    </row>
    <row r="307" spans="1:11" ht="12.75">
      <c r="A307" s="13"/>
      <c r="B307" s="13"/>
      <c r="C307" s="13"/>
      <c r="D307" s="13"/>
      <c r="E307" s="13"/>
      <c r="F307" s="13"/>
      <c r="G307" s="13"/>
      <c r="H307" s="13"/>
      <c r="I307" s="13"/>
      <c r="J307" s="13"/>
      <c r="K307" s="13"/>
    </row>
    <row r="308" spans="1:11" ht="12.75">
      <c r="A308" s="13"/>
      <c r="B308" s="13"/>
      <c r="C308" s="13"/>
      <c r="D308" s="13"/>
      <c r="E308" s="13"/>
      <c r="F308" s="13"/>
      <c r="G308" s="13"/>
      <c r="H308" s="13"/>
      <c r="I308" s="13"/>
      <c r="J308" s="13"/>
      <c r="K308" s="13"/>
    </row>
    <row r="309" spans="1:11" ht="12.75">
      <c r="A309" s="13"/>
      <c r="B309" s="13"/>
      <c r="C309" s="13"/>
      <c r="D309" s="13"/>
      <c r="E309" s="13"/>
      <c r="F309" s="13"/>
      <c r="G309" s="13"/>
      <c r="H309" s="13"/>
      <c r="I309" s="13"/>
      <c r="J309" s="13"/>
      <c r="K309" s="13"/>
    </row>
    <row r="310" spans="1:11" ht="12.75">
      <c r="A310" s="13"/>
      <c r="B310" s="13"/>
      <c r="C310" s="13"/>
      <c r="D310" s="13"/>
      <c r="E310" s="13"/>
      <c r="F310" s="13"/>
      <c r="G310" s="13"/>
      <c r="H310" s="13"/>
      <c r="I310" s="13"/>
      <c r="J310" s="13"/>
      <c r="K310" s="13"/>
    </row>
    <row r="311" spans="1:11" ht="12.75">
      <c r="A311" s="13"/>
      <c r="B311" s="13"/>
      <c r="C311" s="13"/>
      <c r="D311" s="13"/>
      <c r="E311" s="13"/>
      <c r="F311" s="13"/>
      <c r="G311" s="13"/>
      <c r="H311" s="13"/>
      <c r="I311" s="13"/>
      <c r="J311" s="13"/>
      <c r="K311" s="13"/>
    </row>
    <row r="312" spans="1:11" ht="12.75">
      <c r="A312" s="13"/>
      <c r="B312" s="13"/>
      <c r="C312" s="13"/>
      <c r="D312" s="13"/>
      <c r="E312" s="13"/>
      <c r="F312" s="13"/>
      <c r="G312" s="13"/>
      <c r="H312" s="13"/>
      <c r="I312" s="13"/>
      <c r="J312" s="13"/>
      <c r="K312" s="13"/>
    </row>
    <row r="313" spans="1:11" ht="12.75">
      <c r="A313" s="13"/>
      <c r="B313" s="13"/>
      <c r="C313" s="13"/>
      <c r="D313" s="13"/>
      <c r="E313" s="13"/>
      <c r="F313" s="13"/>
      <c r="G313" s="13"/>
      <c r="H313" s="13"/>
      <c r="I313" s="13"/>
      <c r="J313" s="13"/>
      <c r="K313" s="13"/>
    </row>
    <row r="314" spans="1:11" ht="12.75">
      <c r="A314" s="13"/>
      <c r="B314" s="13"/>
      <c r="C314" s="13"/>
      <c r="D314" s="13"/>
      <c r="E314" s="13"/>
      <c r="F314" s="13"/>
      <c r="G314" s="13"/>
      <c r="H314" s="13"/>
      <c r="I314" s="13"/>
      <c r="J314" s="13"/>
      <c r="K314" s="13"/>
    </row>
    <row r="315" spans="1:11" ht="12.75">
      <c r="A315" s="13"/>
      <c r="B315" s="13"/>
      <c r="C315" s="13"/>
      <c r="D315" s="13"/>
      <c r="E315" s="13"/>
      <c r="F315" s="13"/>
      <c r="G315" s="13"/>
      <c r="H315" s="13"/>
      <c r="I315" s="13"/>
      <c r="J315" s="13"/>
      <c r="K315" s="13"/>
    </row>
    <row r="316" spans="1:11" ht="12.75">
      <c r="A316" s="13"/>
      <c r="B316" s="13"/>
      <c r="C316" s="13"/>
      <c r="D316" s="13"/>
      <c r="E316" s="13"/>
      <c r="F316" s="13"/>
      <c r="G316" s="13"/>
      <c r="H316" s="13"/>
      <c r="I316" s="13"/>
      <c r="J316" s="13"/>
      <c r="K316" s="13"/>
    </row>
    <row r="317" spans="1:11" ht="12.75">
      <c r="A317" s="13"/>
      <c r="B317" s="13"/>
      <c r="C317" s="13"/>
      <c r="D317" s="13"/>
      <c r="E317" s="13"/>
      <c r="F317" s="13"/>
      <c r="G317" s="13"/>
      <c r="H317" s="13"/>
      <c r="I317" s="13"/>
      <c r="J317" s="13"/>
      <c r="K317" s="13"/>
    </row>
    <row r="318" spans="1:11" ht="12.75">
      <c r="A318" s="13"/>
      <c r="B318" s="13"/>
      <c r="C318" s="13"/>
      <c r="D318" s="13"/>
      <c r="E318" s="13"/>
      <c r="F318" s="13"/>
      <c r="G318" s="13"/>
      <c r="H318" s="13"/>
      <c r="I318" s="13"/>
      <c r="J318" s="13"/>
      <c r="K318" s="13"/>
    </row>
    <row r="319" spans="1:11" ht="12.75">
      <c r="A319" s="13"/>
      <c r="B319" s="13"/>
      <c r="C319" s="13"/>
      <c r="D319" s="13"/>
      <c r="E319" s="13"/>
      <c r="F319" s="13"/>
      <c r="G319" s="13"/>
      <c r="H319" s="13"/>
      <c r="I319" s="13"/>
      <c r="J319" s="13"/>
      <c r="K319" s="13"/>
    </row>
    <row r="320" spans="1:11" ht="12.75">
      <c r="A320" s="13"/>
      <c r="B320" s="13"/>
      <c r="C320" s="13"/>
      <c r="D320" s="13"/>
      <c r="E320" s="13"/>
      <c r="F320" s="13"/>
      <c r="G320" s="13"/>
      <c r="H320" s="13"/>
      <c r="I320" s="13"/>
      <c r="J320" s="13"/>
      <c r="K320" s="13"/>
    </row>
    <row r="321" spans="1:11" ht="12.75">
      <c r="A321" s="13"/>
      <c r="B321" s="13"/>
      <c r="C321" s="13"/>
      <c r="D321" s="13"/>
      <c r="E321" s="13"/>
      <c r="F321" s="13"/>
      <c r="G321" s="13"/>
      <c r="H321" s="13"/>
      <c r="I321" s="13"/>
      <c r="J321" s="13"/>
      <c r="K321" s="13"/>
    </row>
    <row r="322" spans="1:11" ht="12.75">
      <c r="A322" s="13"/>
      <c r="B322" s="13"/>
      <c r="C322" s="13"/>
      <c r="D322" s="13"/>
      <c r="E322" s="13"/>
      <c r="F322" s="13"/>
      <c r="G322" s="13"/>
      <c r="H322" s="13"/>
      <c r="I322" s="13"/>
      <c r="J322" s="13"/>
      <c r="K322" s="13"/>
    </row>
    <row r="323" spans="1:11" ht="12.75">
      <c r="A323" s="13"/>
      <c r="B323" s="13"/>
      <c r="C323" s="13"/>
      <c r="D323" s="13"/>
      <c r="E323" s="13"/>
      <c r="F323" s="13"/>
      <c r="G323" s="13"/>
      <c r="H323" s="13"/>
      <c r="I323" s="13"/>
      <c r="J323" s="13"/>
      <c r="K323" s="13"/>
    </row>
    <row r="324" spans="1:11" ht="12.75">
      <c r="A324" s="13"/>
      <c r="B324" s="13"/>
      <c r="C324" s="13"/>
      <c r="D324" s="13"/>
      <c r="E324" s="13"/>
      <c r="F324" s="13"/>
      <c r="G324" s="13"/>
      <c r="H324" s="13"/>
      <c r="I324" s="13"/>
      <c r="J324" s="13"/>
      <c r="K324" s="13"/>
    </row>
    <row r="325" spans="1:11" ht="12.75">
      <c r="A325" s="13"/>
      <c r="B325" s="13"/>
      <c r="C325" s="13"/>
      <c r="D325" s="13"/>
      <c r="E325" s="13"/>
      <c r="F325" s="13"/>
      <c r="G325" s="13"/>
      <c r="H325" s="13"/>
      <c r="I325" s="13"/>
      <c r="J325" s="13"/>
      <c r="K325" s="13"/>
    </row>
    <row r="326" spans="1:11" ht="12.75">
      <c r="A326" s="13"/>
      <c r="B326" s="13"/>
      <c r="C326" s="13"/>
      <c r="D326" s="13"/>
      <c r="E326" s="13"/>
      <c r="F326" s="13"/>
      <c r="G326" s="13"/>
      <c r="H326" s="13"/>
      <c r="I326" s="13"/>
      <c r="J326" s="13"/>
      <c r="K326" s="13"/>
    </row>
    <row r="327" spans="1:11" ht="12.75">
      <c r="A327" s="13"/>
      <c r="B327" s="13"/>
      <c r="C327" s="13"/>
      <c r="D327" s="13"/>
      <c r="E327" s="13"/>
      <c r="F327" s="13"/>
      <c r="G327" s="13"/>
      <c r="H327" s="13"/>
      <c r="I327" s="13"/>
      <c r="J327" s="13"/>
      <c r="K327" s="13"/>
    </row>
    <row r="328" spans="1:11" ht="12.75">
      <c r="A328" s="13"/>
      <c r="B328" s="13"/>
      <c r="C328" s="13"/>
      <c r="D328" s="13"/>
      <c r="E328" s="13"/>
      <c r="F328" s="13"/>
      <c r="G328" s="13"/>
      <c r="H328" s="13"/>
      <c r="I328" s="13"/>
      <c r="J328" s="13"/>
      <c r="K328" s="13"/>
    </row>
    <row r="329" spans="1:11" ht="12.75">
      <c r="A329" s="13"/>
      <c r="B329" s="13"/>
      <c r="C329" s="13"/>
      <c r="D329" s="13"/>
      <c r="E329" s="13"/>
      <c r="F329" s="13"/>
      <c r="G329" s="13"/>
      <c r="H329" s="13"/>
      <c r="I329" s="13"/>
      <c r="J329" s="13"/>
      <c r="K329" s="13"/>
    </row>
    <row r="330" spans="1:11" ht="12.75">
      <c r="A330" s="13"/>
      <c r="B330" s="13"/>
      <c r="C330" s="13"/>
      <c r="D330" s="13"/>
      <c r="E330" s="13"/>
      <c r="F330" s="13"/>
      <c r="G330" s="13"/>
      <c r="H330" s="13"/>
      <c r="I330" s="13"/>
      <c r="J330" s="13"/>
      <c r="K330" s="13"/>
    </row>
    <row r="331" spans="1:11" ht="12.75">
      <c r="A331" s="13"/>
      <c r="B331" s="13"/>
      <c r="C331" s="13"/>
      <c r="D331" s="13"/>
      <c r="E331" s="13"/>
      <c r="F331" s="13"/>
      <c r="G331" s="13"/>
      <c r="H331" s="13"/>
      <c r="I331" s="13"/>
      <c r="J331" s="13"/>
      <c r="K331" s="13"/>
    </row>
    <row r="332" spans="1:11" ht="12.75">
      <c r="A332" s="13"/>
      <c r="B332" s="13"/>
      <c r="C332" s="13"/>
      <c r="D332" s="13"/>
      <c r="E332" s="13"/>
      <c r="F332" s="13"/>
      <c r="G332" s="13"/>
      <c r="H332" s="13"/>
      <c r="I332" s="13"/>
      <c r="J332" s="13"/>
      <c r="K332" s="13"/>
    </row>
    <row r="333" spans="1:11" ht="12.75">
      <c r="A333" s="13"/>
      <c r="B333" s="13"/>
      <c r="C333" s="13"/>
      <c r="D333" s="13"/>
      <c r="E333" s="13"/>
      <c r="F333" s="13"/>
      <c r="G333" s="13"/>
      <c r="H333" s="13"/>
      <c r="I333" s="13"/>
      <c r="J333" s="13"/>
      <c r="K333" s="13"/>
    </row>
    <row r="334" spans="1:11" ht="12.75">
      <c r="A334" s="13"/>
      <c r="B334" s="13"/>
      <c r="C334" s="13"/>
      <c r="D334" s="13"/>
      <c r="E334" s="13"/>
      <c r="F334" s="13"/>
      <c r="G334" s="13"/>
      <c r="H334" s="13"/>
      <c r="I334" s="13"/>
      <c r="J334" s="13"/>
      <c r="K334" s="13"/>
    </row>
    <row r="335" spans="1:4" ht="12.75">
      <c r="A335" s="13"/>
      <c r="B335" s="13"/>
      <c r="C335" s="13"/>
      <c r="D335" s="13"/>
    </row>
    <row r="336" spans="1:4" ht="12.75">
      <c r="A336" s="13"/>
      <c r="B336" s="13"/>
      <c r="C336" s="13"/>
      <c r="D336" s="13"/>
    </row>
    <row r="337" spans="1:4" ht="12.75">
      <c r="A337" s="13"/>
      <c r="B337" s="13"/>
      <c r="C337" s="13"/>
      <c r="D337" s="13"/>
    </row>
    <row r="338" spans="1:4" ht="12.75">
      <c r="A338" s="13"/>
      <c r="B338" s="13"/>
      <c r="C338" s="13"/>
      <c r="D338" s="13"/>
    </row>
    <row r="339" spans="1:4" ht="12.75">
      <c r="A339" s="13"/>
      <c r="B339" s="13"/>
      <c r="C339" s="13"/>
      <c r="D339" s="13"/>
    </row>
  </sheetData>
  <sheetProtection password="DEAC" sheet="1"/>
  <printOptions/>
  <pageMargins left="0.75" right="0.75" top="1" bottom="1" header="0.5" footer="0.5"/>
  <pageSetup orientation="portrait" paperSize="9" r:id="rId1"/>
</worksheet>
</file>

<file path=xl/worksheets/sheet11.xml><?xml version="1.0" encoding="utf-8"?>
<worksheet xmlns="http://schemas.openxmlformats.org/spreadsheetml/2006/main" xmlns:r="http://schemas.openxmlformats.org/officeDocument/2006/relationships">
  <dimension ref="A2:M28"/>
  <sheetViews>
    <sheetView zoomScalePageLayoutView="0" workbookViewId="0" topLeftCell="A1">
      <selection activeCell="B12" sqref="B12"/>
    </sheetView>
  </sheetViews>
  <sheetFormatPr defaultColWidth="9.140625" defaultRowHeight="15"/>
  <cols>
    <col min="1" max="1" width="16.8515625" style="0" bestFit="1" customWidth="1"/>
    <col min="2" max="2" width="12.7109375" style="0" bestFit="1" customWidth="1"/>
    <col min="7" max="7" width="10.421875" style="77" bestFit="1" customWidth="1"/>
  </cols>
  <sheetData>
    <row r="2" ht="15">
      <c r="A2" t="s">
        <v>66</v>
      </c>
    </row>
    <row r="3" spans="3:7" ht="15">
      <c r="C3" t="s">
        <v>69</v>
      </c>
      <c r="G3" s="77" t="s">
        <v>74</v>
      </c>
    </row>
    <row r="4" spans="1:13" ht="15">
      <c r="A4" t="s">
        <v>67</v>
      </c>
      <c r="B4" t="s">
        <v>68</v>
      </c>
      <c r="C4" s="76" t="s">
        <v>70</v>
      </c>
      <c r="D4" s="76" t="s">
        <v>71</v>
      </c>
      <c r="E4" s="76" t="s">
        <v>72</v>
      </c>
      <c r="J4" t="s">
        <v>76</v>
      </c>
      <c r="L4" t="s">
        <v>77</v>
      </c>
      <c r="M4" t="s">
        <v>78</v>
      </c>
    </row>
    <row r="5" spans="1:13" ht="15">
      <c r="A5">
        <v>44</v>
      </c>
      <c r="B5">
        <f>2009-A5</f>
        <v>1965</v>
      </c>
      <c r="C5" s="76"/>
      <c r="D5" s="76"/>
      <c r="E5" s="76"/>
      <c r="G5" s="77">
        <v>23743</v>
      </c>
      <c r="J5">
        <f ca="1">YEAR(NOW())-A5</f>
        <v>1971</v>
      </c>
      <c r="L5">
        <v>2009</v>
      </c>
      <c r="M5">
        <v>50</v>
      </c>
    </row>
    <row r="6" spans="1:13" ht="15">
      <c r="A6">
        <v>45</v>
      </c>
      <c r="B6">
        <f aca="true" t="shared" si="0" ref="B6:B28">2009-A6</f>
        <v>1964</v>
      </c>
      <c r="C6" s="76" t="s">
        <v>73</v>
      </c>
      <c r="D6" s="76"/>
      <c r="E6" s="76"/>
      <c r="G6" s="77">
        <v>23742</v>
      </c>
      <c r="J6">
        <f aca="true" ca="1" t="shared" si="1" ref="J6:J28">YEAR(NOW())-A6</f>
        <v>1970</v>
      </c>
      <c r="L6">
        <v>2010</v>
      </c>
      <c r="M6">
        <f>+M5+1</f>
        <v>51</v>
      </c>
    </row>
    <row r="7" spans="1:13" ht="15">
      <c r="A7">
        <v>46</v>
      </c>
      <c r="B7">
        <f t="shared" si="0"/>
        <v>1963</v>
      </c>
      <c r="C7" s="76" t="s">
        <v>73</v>
      </c>
      <c r="D7" s="76"/>
      <c r="E7" s="76"/>
      <c r="J7">
        <f ca="1" t="shared" si="1"/>
        <v>1969</v>
      </c>
      <c r="L7">
        <v>2011</v>
      </c>
      <c r="M7">
        <f aca="true" t="shared" si="2" ref="M7:M12">+M6+1</f>
        <v>52</v>
      </c>
    </row>
    <row r="8" spans="1:13" ht="15">
      <c r="A8">
        <v>47</v>
      </c>
      <c r="B8">
        <f t="shared" si="0"/>
        <v>1962</v>
      </c>
      <c r="C8" s="76" t="s">
        <v>73</v>
      </c>
      <c r="D8" s="76"/>
      <c r="E8" s="76"/>
      <c r="J8">
        <f ca="1" t="shared" si="1"/>
        <v>1968</v>
      </c>
      <c r="L8">
        <v>2012</v>
      </c>
      <c r="M8">
        <f t="shared" si="2"/>
        <v>53</v>
      </c>
    </row>
    <row r="9" spans="1:13" ht="15">
      <c r="A9">
        <v>48</v>
      </c>
      <c r="B9">
        <f t="shared" si="0"/>
        <v>1961</v>
      </c>
      <c r="C9" s="76" t="s">
        <v>73</v>
      </c>
      <c r="D9" s="76"/>
      <c r="E9" s="76"/>
      <c r="J9">
        <f ca="1" t="shared" si="1"/>
        <v>1967</v>
      </c>
      <c r="L9">
        <v>2013</v>
      </c>
      <c r="M9">
        <f t="shared" si="2"/>
        <v>54</v>
      </c>
    </row>
    <row r="10" spans="1:13" ht="15">
      <c r="A10">
        <v>49</v>
      </c>
      <c r="B10">
        <f t="shared" si="0"/>
        <v>1960</v>
      </c>
      <c r="C10" s="76" t="s">
        <v>73</v>
      </c>
      <c r="D10" s="76"/>
      <c r="E10" s="76"/>
      <c r="G10" s="77">
        <v>22281</v>
      </c>
      <c r="J10">
        <f ca="1" t="shared" si="1"/>
        <v>1966</v>
      </c>
      <c r="L10" s="1">
        <v>2014</v>
      </c>
      <c r="M10" s="1">
        <f t="shared" si="2"/>
        <v>55</v>
      </c>
    </row>
    <row r="11" spans="1:13" ht="15">
      <c r="A11">
        <v>50</v>
      </c>
      <c r="B11">
        <f t="shared" si="0"/>
        <v>1959</v>
      </c>
      <c r="C11" s="76"/>
      <c r="D11" s="76" t="s">
        <v>73</v>
      </c>
      <c r="E11" s="76"/>
      <c r="G11" s="77">
        <v>21551</v>
      </c>
      <c r="J11">
        <f ca="1" t="shared" si="1"/>
        <v>1965</v>
      </c>
      <c r="L11">
        <v>2015</v>
      </c>
      <c r="M11">
        <f t="shared" si="2"/>
        <v>56</v>
      </c>
    </row>
    <row r="12" spans="1:13" ht="15">
      <c r="A12">
        <v>51</v>
      </c>
      <c r="B12">
        <f t="shared" si="0"/>
        <v>1958</v>
      </c>
      <c r="C12" s="76"/>
      <c r="D12" s="76" t="s">
        <v>73</v>
      </c>
      <c r="E12" s="76"/>
      <c r="J12">
        <f ca="1" t="shared" si="1"/>
        <v>1964</v>
      </c>
      <c r="L12">
        <v>2016</v>
      </c>
      <c r="M12">
        <f t="shared" si="2"/>
        <v>57</v>
      </c>
    </row>
    <row r="13" spans="1:10" ht="15">
      <c r="A13">
        <v>52</v>
      </c>
      <c r="B13">
        <f t="shared" si="0"/>
        <v>1957</v>
      </c>
      <c r="C13" s="76"/>
      <c r="D13" s="76" t="s">
        <v>73</v>
      </c>
      <c r="E13" s="76"/>
      <c r="J13">
        <f ca="1" t="shared" si="1"/>
        <v>1963</v>
      </c>
    </row>
    <row r="14" spans="1:10" ht="15">
      <c r="A14">
        <v>53</v>
      </c>
      <c r="B14">
        <f t="shared" si="0"/>
        <v>1956</v>
      </c>
      <c r="C14" s="76"/>
      <c r="D14" s="76" t="s">
        <v>73</v>
      </c>
      <c r="E14" s="76"/>
      <c r="J14">
        <f ca="1" t="shared" si="1"/>
        <v>1962</v>
      </c>
    </row>
    <row r="15" spans="1:10" ht="15">
      <c r="A15">
        <v>54</v>
      </c>
      <c r="B15">
        <f t="shared" si="0"/>
        <v>1955</v>
      </c>
      <c r="C15" s="76"/>
      <c r="D15" s="76" t="s">
        <v>73</v>
      </c>
      <c r="E15" s="76"/>
      <c r="G15" s="77">
        <v>20454</v>
      </c>
      <c r="J15">
        <f ca="1" t="shared" si="1"/>
        <v>1961</v>
      </c>
    </row>
    <row r="16" spans="1:10" ht="15">
      <c r="A16">
        <v>55</v>
      </c>
      <c r="B16">
        <f t="shared" si="0"/>
        <v>1954</v>
      </c>
      <c r="C16" s="76"/>
      <c r="D16" s="76" t="s">
        <v>73</v>
      </c>
      <c r="E16" s="76" t="s">
        <v>73</v>
      </c>
      <c r="G16" s="77">
        <v>19725</v>
      </c>
      <c r="J16">
        <f ca="1" t="shared" si="1"/>
        <v>1960</v>
      </c>
    </row>
    <row r="17" spans="1:10" ht="15">
      <c r="A17">
        <v>56</v>
      </c>
      <c r="B17">
        <f t="shared" si="0"/>
        <v>1953</v>
      </c>
      <c r="C17" s="76"/>
      <c r="D17" s="76" t="s">
        <v>73</v>
      </c>
      <c r="E17" s="76" t="s">
        <v>73</v>
      </c>
      <c r="J17">
        <f ca="1" t="shared" si="1"/>
        <v>1959</v>
      </c>
    </row>
    <row r="18" spans="1:10" ht="15">
      <c r="A18">
        <v>57</v>
      </c>
      <c r="B18">
        <f t="shared" si="0"/>
        <v>1952</v>
      </c>
      <c r="C18" s="76"/>
      <c r="D18" s="76" t="s">
        <v>73</v>
      </c>
      <c r="E18" s="76" t="s">
        <v>73</v>
      </c>
      <c r="J18">
        <f ca="1" t="shared" si="1"/>
        <v>1958</v>
      </c>
    </row>
    <row r="19" spans="1:10" ht="15">
      <c r="A19">
        <v>58</v>
      </c>
      <c r="B19">
        <f t="shared" si="0"/>
        <v>1951</v>
      </c>
      <c r="C19" s="76"/>
      <c r="D19" s="76" t="s">
        <v>73</v>
      </c>
      <c r="E19" s="76" t="s">
        <v>73</v>
      </c>
      <c r="J19">
        <f ca="1" t="shared" si="1"/>
        <v>1957</v>
      </c>
    </row>
    <row r="20" spans="1:10" ht="15">
      <c r="A20">
        <v>59</v>
      </c>
      <c r="B20">
        <f t="shared" si="0"/>
        <v>1950</v>
      </c>
      <c r="C20" s="76"/>
      <c r="D20" s="76" t="s">
        <v>73</v>
      </c>
      <c r="E20" s="76" t="s">
        <v>73</v>
      </c>
      <c r="G20" s="77">
        <v>18628</v>
      </c>
      <c r="J20">
        <f ca="1" t="shared" si="1"/>
        <v>1956</v>
      </c>
    </row>
    <row r="21" spans="1:10" ht="15">
      <c r="A21">
        <v>60</v>
      </c>
      <c r="B21">
        <f t="shared" si="0"/>
        <v>1949</v>
      </c>
      <c r="C21" s="76"/>
      <c r="D21" s="76" t="s">
        <v>73</v>
      </c>
      <c r="E21" s="76" t="s">
        <v>73</v>
      </c>
      <c r="G21" s="77">
        <v>17899</v>
      </c>
      <c r="J21">
        <f ca="1" t="shared" si="1"/>
        <v>1955</v>
      </c>
    </row>
    <row r="22" spans="1:10" ht="15">
      <c r="A22">
        <v>61</v>
      </c>
      <c r="B22">
        <f t="shared" si="0"/>
        <v>1948</v>
      </c>
      <c r="C22" s="76"/>
      <c r="D22" s="76" t="s">
        <v>73</v>
      </c>
      <c r="E22" s="76" t="s">
        <v>73</v>
      </c>
      <c r="J22">
        <f ca="1" t="shared" si="1"/>
        <v>1954</v>
      </c>
    </row>
    <row r="23" spans="1:10" ht="15">
      <c r="A23">
        <v>62</v>
      </c>
      <c r="B23">
        <f t="shared" si="0"/>
        <v>1947</v>
      </c>
      <c r="C23" s="76"/>
      <c r="D23" s="76" t="s">
        <v>73</v>
      </c>
      <c r="E23" s="76" t="s">
        <v>73</v>
      </c>
      <c r="J23">
        <f ca="1" t="shared" si="1"/>
        <v>1953</v>
      </c>
    </row>
    <row r="24" spans="1:10" ht="15">
      <c r="A24">
        <v>63</v>
      </c>
      <c r="B24">
        <f t="shared" si="0"/>
        <v>1946</v>
      </c>
      <c r="C24" s="76"/>
      <c r="D24" s="76" t="s">
        <v>73</v>
      </c>
      <c r="E24" s="76" t="s">
        <v>73</v>
      </c>
      <c r="J24">
        <f ca="1" t="shared" si="1"/>
        <v>1952</v>
      </c>
    </row>
    <row r="25" spans="1:10" ht="15">
      <c r="A25">
        <v>64</v>
      </c>
      <c r="B25">
        <f t="shared" si="0"/>
        <v>1945</v>
      </c>
      <c r="C25" s="76"/>
      <c r="D25" s="76" t="s">
        <v>73</v>
      </c>
      <c r="E25" s="76" t="s">
        <v>73</v>
      </c>
      <c r="J25">
        <f ca="1" t="shared" si="1"/>
        <v>1951</v>
      </c>
    </row>
    <row r="26" spans="1:10" ht="15">
      <c r="A26">
        <v>65</v>
      </c>
      <c r="B26">
        <f t="shared" si="0"/>
        <v>1944</v>
      </c>
      <c r="C26" s="76"/>
      <c r="D26" s="76" t="s">
        <v>73</v>
      </c>
      <c r="E26" s="76" t="s">
        <v>73</v>
      </c>
      <c r="J26">
        <f ca="1" t="shared" si="1"/>
        <v>1950</v>
      </c>
    </row>
    <row r="27" spans="1:10" ht="15">
      <c r="A27">
        <v>66</v>
      </c>
      <c r="B27">
        <f t="shared" si="0"/>
        <v>1943</v>
      </c>
      <c r="C27" s="76"/>
      <c r="D27" s="76" t="s">
        <v>73</v>
      </c>
      <c r="E27" s="76" t="s">
        <v>73</v>
      </c>
      <c r="J27">
        <f ca="1" t="shared" si="1"/>
        <v>1949</v>
      </c>
    </row>
    <row r="28" spans="1:10" ht="15">
      <c r="A28">
        <v>67</v>
      </c>
      <c r="B28">
        <f t="shared" si="0"/>
        <v>1942</v>
      </c>
      <c r="C28" s="76"/>
      <c r="D28" s="76" t="s">
        <v>73</v>
      </c>
      <c r="E28" s="76" t="s">
        <v>73</v>
      </c>
      <c r="J28">
        <f ca="1" t="shared" si="1"/>
        <v>1948</v>
      </c>
    </row>
  </sheetData>
  <sheetProtection password="DEAC" sheet="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3:E21"/>
  <sheetViews>
    <sheetView showGridLines="0" showRowColHeaders="0" zoomScalePageLayoutView="0" workbookViewId="0" topLeftCell="A1">
      <selection activeCell="B51" sqref="B51"/>
    </sheetView>
  </sheetViews>
  <sheetFormatPr defaultColWidth="9.140625" defaultRowHeight="15"/>
  <cols>
    <col min="2" max="2" width="48.28125" style="0" bestFit="1" customWidth="1"/>
    <col min="4" max="4" width="25.57421875" style="0" customWidth="1"/>
    <col min="11" max="11" width="9.421875" style="0" bestFit="1" customWidth="1"/>
    <col min="13" max="13" width="9.421875" style="0" bestFit="1" customWidth="1"/>
  </cols>
  <sheetData>
    <row r="1" ht="106.5" customHeight="1"/>
    <row r="2" ht="10.5" customHeight="1"/>
    <row r="3" ht="33" customHeight="1">
      <c r="B3" s="27" t="s">
        <v>40</v>
      </c>
    </row>
    <row r="4" ht="13.5" customHeight="1"/>
    <row r="5" ht="43.5" customHeight="1" thickBot="1"/>
    <row r="6" spans="2:5" ht="15.75" thickTop="1">
      <c r="B6" s="55" t="s">
        <v>54</v>
      </c>
      <c r="C6" s="55"/>
      <c r="D6" s="68"/>
      <c r="E6" s="55" t="s">
        <v>75</v>
      </c>
    </row>
    <row r="7" spans="2:4" ht="15.75" thickBot="1">
      <c r="B7" s="55"/>
      <c r="C7" s="55"/>
      <c r="D7" s="55"/>
    </row>
    <row r="8" spans="2:5" ht="15.75" thickTop="1">
      <c r="B8" s="55" t="s">
        <v>31</v>
      </c>
      <c r="C8" s="55"/>
      <c r="D8" s="68"/>
      <c r="E8" s="55" t="s">
        <v>75</v>
      </c>
    </row>
    <row r="9" spans="2:4" ht="15.75" thickBot="1">
      <c r="B9" s="55"/>
      <c r="C9" s="55"/>
      <c r="D9" s="55"/>
    </row>
    <row r="10" spans="2:5" ht="15.75" thickTop="1">
      <c r="B10" s="55" t="s">
        <v>97</v>
      </c>
      <c r="C10" s="55"/>
      <c r="D10" s="69"/>
      <c r="E10" s="55"/>
    </row>
    <row r="11" spans="2:4" ht="15.75" thickBot="1">
      <c r="B11" s="55"/>
      <c r="C11" s="55"/>
      <c r="D11" s="55"/>
    </row>
    <row r="12" spans="2:4" ht="15.75" thickTop="1">
      <c r="B12" s="55" t="s">
        <v>102</v>
      </c>
      <c r="C12" s="55"/>
      <c r="D12" s="70"/>
    </row>
    <row r="13" spans="2:4" ht="15.75" thickBot="1">
      <c r="B13" s="55"/>
      <c r="C13" s="55"/>
      <c r="D13" s="55"/>
    </row>
    <row r="14" spans="2:4" ht="15.75" thickTop="1">
      <c r="B14" s="55" t="s">
        <v>64</v>
      </c>
      <c r="C14" s="55"/>
      <c r="D14" s="71"/>
    </row>
    <row r="15" spans="2:4" ht="15">
      <c r="B15" s="55" t="s">
        <v>98</v>
      </c>
      <c r="C15" s="55"/>
      <c r="D15" s="55"/>
    </row>
    <row r="16" ht="15.75" thickBot="1"/>
    <row r="17" spans="2:4" ht="15.75" thickTop="1">
      <c r="B17" s="55" t="s">
        <v>65</v>
      </c>
      <c r="D17" s="71" t="s">
        <v>90</v>
      </c>
    </row>
    <row r="18" ht="15">
      <c r="B18" s="55" t="s">
        <v>36</v>
      </c>
    </row>
    <row r="19" ht="15.75" thickBot="1"/>
    <row r="20" spans="2:4" ht="15.75" thickTop="1">
      <c r="B20" s="61" t="s">
        <v>99</v>
      </c>
      <c r="D20" s="75"/>
    </row>
    <row r="21" ht="15">
      <c r="B21" s="61" t="s">
        <v>100</v>
      </c>
    </row>
  </sheetData>
  <sheetProtection password="DEAC" sheet="1" objects="1" scenarios="1"/>
  <conditionalFormatting sqref="B20 D20">
    <cfRule type="expression" priority="5" dxfId="10">
      <formula>OR(2009-YEAR(geb_datum)&lt;55,$D$14="nee")</formula>
    </cfRule>
  </conditionalFormatting>
  <conditionalFormatting sqref="B14:D15">
    <cfRule type="expression" priority="4" dxfId="10" stopIfTrue="1">
      <formula>2009-YEAR(geb_datum)&lt;45</formula>
    </cfRule>
  </conditionalFormatting>
  <conditionalFormatting sqref="B17:D18">
    <cfRule type="expression" priority="2" dxfId="10" stopIfTrue="1">
      <formula>OR((2009-YEAR(geb_datum))&lt;45,(2009-YEAR(geb_datum))&gt;=50,$D$14="nee")</formula>
    </cfRule>
  </conditionalFormatting>
  <conditionalFormatting sqref="B21">
    <cfRule type="expression" priority="1" dxfId="10">
      <formula>OR(2009-YEAR(geb_datum)&lt;55,$D$14="nee")</formula>
    </cfRule>
  </conditionalFormatting>
  <dataValidations count="2">
    <dataValidation type="list" allowBlank="1" showInputMessage="1" showErrorMessage="1" sqref="D20 D14 D17">
      <formula1>"Nee,Ja"</formula1>
    </dataValidation>
    <dataValidation type="date" operator="greaterThanOrEqual" allowBlank="1" showInputMessage="1" showErrorMessage="1" errorTitle="Verkeerde invoer" error="Voor een datum in na 1-1-1949" sqref="D6">
      <formula1>17899</formula1>
    </dataValidation>
  </dataValidations>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B2:W21"/>
  <sheetViews>
    <sheetView showGridLines="0" showRowColHeaders="0" zoomScalePageLayoutView="0" workbookViewId="0" topLeftCell="A1">
      <selection activeCell="B21" sqref="B21"/>
    </sheetView>
  </sheetViews>
  <sheetFormatPr defaultColWidth="9.140625" defaultRowHeight="15"/>
  <cols>
    <col min="1" max="1" width="9.140625" style="28" customWidth="1"/>
    <col min="2" max="2" width="37.57421875" style="28" customWidth="1"/>
    <col min="3" max="14" width="7.421875" style="28" customWidth="1"/>
    <col min="15" max="15" width="13.140625" style="28" customWidth="1"/>
    <col min="16" max="16384" width="9.140625" style="28" customWidth="1"/>
  </cols>
  <sheetData>
    <row r="1" ht="102" customHeight="1"/>
    <row r="2" ht="39.75" customHeight="1">
      <c r="B2" s="27" t="s">
        <v>41</v>
      </c>
    </row>
    <row r="3" ht="54" customHeight="1">
      <c r="B3" s="46"/>
    </row>
    <row r="4" spans="2:23" ht="12.75">
      <c r="B4" s="43"/>
      <c r="C4" s="33">
        <f>rekenblad!D2</f>
        <v>2015</v>
      </c>
      <c r="D4" s="33">
        <f aca="true" t="shared" si="0" ref="D4:N4">+C4+1</f>
        <v>2016</v>
      </c>
      <c r="E4" s="33">
        <f t="shared" si="0"/>
        <v>2017</v>
      </c>
      <c r="F4" s="33">
        <f t="shared" si="0"/>
        <v>2018</v>
      </c>
      <c r="G4" s="33">
        <f t="shared" si="0"/>
        <v>2019</v>
      </c>
      <c r="H4" s="33">
        <f t="shared" si="0"/>
        <v>2020</v>
      </c>
      <c r="I4" s="33">
        <f t="shared" si="0"/>
        <v>2021</v>
      </c>
      <c r="J4" s="33">
        <f t="shared" si="0"/>
        <v>2022</v>
      </c>
      <c r="K4" s="33">
        <f t="shared" si="0"/>
        <v>2023</v>
      </c>
      <c r="L4" s="33">
        <f t="shared" si="0"/>
        <v>2024</v>
      </c>
      <c r="M4" s="33">
        <f t="shared" si="0"/>
        <v>2025</v>
      </c>
      <c r="N4" s="33">
        <f t="shared" si="0"/>
        <v>2026</v>
      </c>
      <c r="O4" s="59"/>
      <c r="P4" s="37"/>
      <c r="Q4" s="37"/>
      <c r="R4" s="37"/>
      <c r="S4" s="37"/>
      <c r="T4" s="37"/>
      <c r="U4" s="37"/>
      <c r="V4" s="37"/>
      <c r="W4" s="37"/>
    </row>
    <row r="5" spans="2:14" ht="12.75" hidden="1">
      <c r="B5" s="44" t="s">
        <v>19</v>
      </c>
      <c r="C5" s="44">
        <f>+CEILING(IF(Voorwaarde_1_1_08="ja",rekenblad!$D$8,rekenblad!$D$7)*Factor_jaardeel,1)</f>
        <v>144</v>
      </c>
      <c r="D5" s="44">
        <f>+CEILING(IF(Voorwaarde_1_1_08="ja",rekenblad!$D$8,rekenblad!$D$7)*Factor_jaardeel,1)</f>
        <v>144</v>
      </c>
      <c r="E5" s="44">
        <f>+CEILING(IF(Voorwaarde_1_1_08="ja",rekenblad!$D$8,rekenblad!$D$7)*Factor_jaardeel,1)</f>
        <v>144</v>
      </c>
      <c r="F5" s="44">
        <f>+CEILING(IF(Voorwaarde_1_1_08="ja",rekenblad!$D$8,rekenblad!$D$7)*Factor_jaardeel,1)</f>
        <v>144</v>
      </c>
      <c r="G5" s="44">
        <f>+CEILING(IF(Voorwaarde_1_1_08="ja",rekenblad!$D$8,rekenblad!$D$7)*Factor_jaardeel,1)</f>
        <v>144</v>
      </c>
      <c r="H5" s="44">
        <f>+CEILING(IF(Voorwaarde_1_1_08="ja",rekenblad!$D$8,rekenblad!$D$7)*Factor_jaardeel,1)</f>
        <v>144</v>
      </c>
      <c r="I5" s="44">
        <f>+CEILING(IF(Voorwaarde_1_1_08="ja",rekenblad!$D$8,rekenblad!$D$7)*Factor_jaardeel,1)</f>
        <v>144</v>
      </c>
      <c r="J5" s="44">
        <f>+CEILING(IF(Voorwaarde_1_1_08="ja",rekenblad!$D$8,rekenblad!$D$7)*Factor_jaardeel,1)</f>
        <v>144</v>
      </c>
      <c r="K5" s="44">
        <f>+CEILING(IF(Voorwaarde_1_1_08="ja",rekenblad!$D$8,rekenblad!$D$7)*Factor_jaardeel,1)</f>
        <v>144</v>
      </c>
      <c r="L5" s="44">
        <f>+CEILING(IF(Voorwaarde_1_1_08="ja",rekenblad!$D$8,rekenblad!$D$7)*Factor_jaardeel,1)</f>
        <v>144</v>
      </c>
      <c r="M5" s="44">
        <f>+CEILING(IF(Voorwaarde_1_1_08="ja",rekenblad!$D$8,rekenblad!$D$7)*Factor_jaardeel,1)</f>
        <v>144</v>
      </c>
      <c r="N5" s="44">
        <f>+CEILING(IF(Voorwaarde_1_1_08="ja",rekenblad!$D$8,rekenblad!$D$7)*Factor_jaardeel,1)</f>
        <v>144</v>
      </c>
    </row>
    <row r="7" spans="2:16" ht="12.75">
      <c r="B7" s="49" t="s">
        <v>2</v>
      </c>
      <c r="C7" s="49">
        <f>CEILING(IF(SUM(C9:C10)&gt;0,0,rekenblad!$D$9*dvb)*Factor_jaardeel,1)</f>
        <v>0</v>
      </c>
      <c r="D7" s="49">
        <f>CEILING(IF(SUM(D9:D10)&gt;0,0,rekenblad!$D$9*dvb),1)</f>
        <v>0</v>
      </c>
      <c r="E7" s="49">
        <f>CEILING(IF(SUM(E9:E10)&gt;0,0,rekenblad!$D$9*dvb),1)</f>
        <v>0</v>
      </c>
      <c r="F7" s="49">
        <f>CEILING(IF(SUM(F9:F10)&gt;0,0,rekenblad!$D$9*dvb),1)</f>
        <v>0</v>
      </c>
      <c r="G7" s="49">
        <f>CEILING(IF(SUM(G9:G10)&gt;0,0,rekenblad!$D$9*dvb),1)</f>
        <v>0</v>
      </c>
      <c r="H7" s="49">
        <f>CEILING(IF(SUM(H9:H10)&gt;0,0,rekenblad!$D$9*dvb),1)</f>
        <v>0</v>
      </c>
      <c r="I7" s="49">
        <f>CEILING(IF(SUM(I9:I10)&gt;0,0,rekenblad!$D$9*dvb),1)</f>
        <v>0</v>
      </c>
      <c r="J7" s="49">
        <f>CEILING(IF(SUM(J9:J10)&gt;0,0,rekenblad!$D$9*dvb),1)</f>
        <v>0</v>
      </c>
      <c r="K7" s="49">
        <f>CEILING(IF(SUM(K9:K10)&gt;0,0,rekenblad!$D$9*dvb),1)</f>
        <v>0</v>
      </c>
      <c r="L7" s="49">
        <f>CEILING(IF(SUM(L9:L10)&gt;0,0,rekenblad!$D$9*dvb),1)</f>
        <v>0</v>
      </c>
      <c r="M7" s="49">
        <f>CEILING(IF(SUM(M9:M10)&gt;0,0,rekenblad!$D$9*dvb),1)</f>
        <v>0</v>
      </c>
      <c r="N7" s="49">
        <f>CEILING(IF(SUM(N9:N10)&gt;0,0,rekenblad!$D$9*dvb)*Factor_jaardeel,1)</f>
        <v>0</v>
      </c>
      <c r="O7" s="49" t="s">
        <v>58</v>
      </c>
      <c r="P7" s="49"/>
    </row>
    <row r="8" spans="2:16" ht="12.75">
      <c r="B8" s="49" t="s">
        <v>92</v>
      </c>
      <c r="C8" s="49">
        <f>CEILING(IF(AND(rekenblad!$D$53="ja",rekenblad!$D$55="ja",rekenblad!$D$56="ja",C4-YEAR(geb_datum)=55),rekenblad!$C$19*dvb,0)*Factor_jaardeel,1)</f>
        <v>0</v>
      </c>
      <c r="D8" s="49">
        <f>CEILING(IF(AND(rekenblad!$D$53="ja",rekenblad!$D$55="ja",rekenblad!$D$56="ja",D4-YEAR(geb_datum)=55),rekenblad!$C$19*dvb,0),1)</f>
        <v>0</v>
      </c>
      <c r="E8" s="49">
        <f>CEILING(IF(AND(rekenblad!$D$53="ja",rekenblad!$D$55="ja",rekenblad!$D$56="ja",E4-YEAR(geb_datum)=55),rekenblad!$C$19*dvb,0),1)</f>
        <v>0</v>
      </c>
      <c r="F8" s="49">
        <f>CEILING(IF(AND(rekenblad!$D$53="ja",rekenblad!$D$55="ja",rekenblad!$D$56="ja",F4-YEAR(geb_datum)=55),rekenblad!$C$19*dvb,0),1)</f>
        <v>0</v>
      </c>
      <c r="G8" s="49">
        <f>CEILING(IF(AND(rekenblad!$D$53="ja",rekenblad!$D$55="ja",rekenblad!$D$56="ja",G4-YEAR(geb_datum)=55),rekenblad!$C$19*dvb,0),1)</f>
        <v>0</v>
      </c>
      <c r="H8" s="49">
        <f>CEILING(IF(AND(rekenblad!$D$53="ja",rekenblad!$D$55="ja",rekenblad!$D$56="ja",H4-YEAR(geb_datum)=55),rekenblad!$C$19*dvb,0),1)</f>
        <v>0</v>
      </c>
      <c r="I8" s="49">
        <f>CEILING(IF(AND(rekenblad!$D$53="ja",rekenblad!$D$55="ja",rekenblad!$D$56="ja",I4-YEAR(geb_datum)=55),rekenblad!$C$19*dvb,0),1)</f>
        <v>0</v>
      </c>
      <c r="J8" s="49">
        <f>CEILING(IF(AND(rekenblad!$D$53="ja",rekenblad!$D$55="ja",rekenblad!$D$56="ja",J4-YEAR(geb_datum)=55),rekenblad!$C$19*dvb,0),1)</f>
        <v>0</v>
      </c>
      <c r="K8" s="49">
        <f>CEILING(IF(AND(rekenblad!$D$53="ja",rekenblad!$D$55="ja",rekenblad!$D$56="ja",K4-YEAR(geb_datum)=55),rekenblad!$C$19*dvb,0),1)</f>
        <v>0</v>
      </c>
      <c r="L8" s="49">
        <f>CEILING(IF(AND(rekenblad!$D$53="ja",rekenblad!$D$55="ja",rekenblad!$D$56="ja",L4-YEAR(geb_datum)=55),rekenblad!$C$19*dvb,0),1)</f>
        <v>0</v>
      </c>
      <c r="M8" s="49">
        <f>CEILING(IF(AND(rekenblad!$D$53="ja",rekenblad!$D$55="ja",rekenblad!$D$56="ja",M4-YEAR(geb_datum)=55),rekenblad!$C$19*dvb,0),1)</f>
        <v>0</v>
      </c>
      <c r="N8" s="49">
        <f>CEILING(IF(AND(rekenblad!$D$53="ja",rekenblad!$D$55="ja",rekenblad!$D$56="ja",N4-YEAR(geb_datum)=55),rekenblad!$C$19*dvb,0),1)</f>
        <v>0</v>
      </c>
      <c r="O8" s="49" t="s">
        <v>3</v>
      </c>
      <c r="P8" s="49"/>
    </row>
    <row r="9" spans="2:18" ht="12.75">
      <c r="B9" s="49" t="s">
        <v>93</v>
      </c>
      <c r="C9" s="49">
        <f>IF(rekenblad!D53="nee",0,IF(YEAR(geb_datum)=1959,rekenblad!C85,CEILING(IF(AND(rekenblad!$D$53="ja",rekenblad!$D$51&gt;=50),IF(C10&gt;0,0,IF(rekenblad!$D$51&lt;50,0,IF(rekenblad!$D$51&gt;=60,rekenblad!$C$25*dvb,VLOOKUP(rekenblad!$D$51,rekenblad!$B$25:$C$35,2,FALSE)*dvb))),0)*Factor_jaardeel,1)))</f>
        <v>0</v>
      </c>
      <c r="D9" s="49">
        <f>CEILING(IF(AND(rekenblad!$D$53="ja",rekenblad!$D$51&gt;=50),IF(D10&gt;0,0,IF(rekenblad!$D$51&lt;50,0,IF(rekenblad!$D$51&gt;=60,rekenblad!$C$25*dvb,VLOOKUP(rekenblad!$D$51,rekenblad!$B$25:$C$35,2,FALSE)*dvb))),0),1)</f>
        <v>0</v>
      </c>
      <c r="E9" s="49">
        <f>CEILING(IF(AND(rekenblad!$D$53="ja",rekenblad!$D$51&gt;=50),IF(E10&gt;0,0,IF(rekenblad!$D$51&lt;50,0,IF(rekenblad!$D$51&gt;=60,rekenblad!$C$25*dvb,VLOOKUP(rekenblad!$D$51,rekenblad!$B$25:$C$35,2,FALSE)*dvb))),0),1)</f>
        <v>0</v>
      </c>
      <c r="F9" s="49">
        <f>CEILING(IF(AND(rekenblad!$D$53="ja",rekenblad!$D$51&gt;=50),IF(F10&gt;0,0,IF(rekenblad!$D$51&lt;50,0,IF(rekenblad!$D$51&gt;=60,rekenblad!$C$25*dvb,VLOOKUP(rekenblad!$D$51,rekenblad!$B$25:$C$35,2,FALSE)*dvb))),0),1)</f>
        <v>0</v>
      </c>
      <c r="G9" s="49">
        <f>CEILING(IF(AND(rekenblad!$D$53="ja",rekenblad!$D$51&gt;=50),IF(G10&gt;0,0,IF(rekenblad!$D$51&lt;50,0,IF(rekenblad!$D$51&gt;=60,rekenblad!$C$25*dvb,VLOOKUP(rekenblad!$D$51,rekenblad!$B$25:$C$35,2,FALSE)*dvb))),0),1)</f>
        <v>0</v>
      </c>
      <c r="H9" s="49">
        <f>CEILING(IF(AND(rekenblad!$D$53="ja",rekenblad!$D$51&gt;=50),IF(H10&gt;0,0,IF(rekenblad!$D$51&lt;50,0,IF(rekenblad!$D$51&gt;=60,rekenblad!$C$25*dvb,VLOOKUP(rekenblad!$D$51,rekenblad!$B$25:$C$35,2,FALSE)*dvb))),0),1)</f>
        <v>0</v>
      </c>
      <c r="I9" s="49">
        <f>CEILING(IF(AND(rekenblad!$D$53="ja",rekenblad!$D$51&gt;=50),IF(I10&gt;0,0,IF(rekenblad!$D$51&lt;50,0,IF(rekenblad!$D$51&gt;=60,rekenblad!$C$25*dvb,VLOOKUP(rekenblad!$D$51,rekenblad!$B$25:$C$35,2,FALSE)*dvb))),0),1)</f>
        <v>0</v>
      </c>
      <c r="J9" s="49">
        <f>CEILING(IF(AND(rekenblad!$D$53="ja",rekenblad!$D$51&gt;=50),IF(J10&gt;0,0,IF(rekenblad!$D$51&lt;50,0,IF(rekenblad!$D$51&gt;=60,rekenblad!$C$25*dvb,VLOOKUP(rekenblad!$D$51,rekenblad!$B$25:$C$35,2,FALSE)*dvb))),0),1)</f>
        <v>0</v>
      </c>
      <c r="K9" s="49">
        <f>CEILING(IF(AND(rekenblad!$D$53="ja",rekenblad!$D$51&gt;=50),IF(K10&gt;0,0,IF(rekenblad!$D$51&lt;50,0,IF(rekenblad!$D$51&gt;=60,rekenblad!$C$25*dvb,VLOOKUP(rekenblad!$D$51,rekenblad!$B$25:$C$35,2,FALSE)*dvb))),0),1)</f>
        <v>0</v>
      </c>
      <c r="L9" s="49">
        <f>CEILING(IF(AND(rekenblad!$D$53="ja",rekenblad!$D$51&gt;=50),IF(L10&gt;0,0,IF(rekenblad!$D$51&lt;50,0,IF(rekenblad!$D$51&gt;=60,rekenblad!$C$25*dvb,VLOOKUP(rekenblad!$D$51,rekenblad!$B$25:$C$35,2,FALSE)*dvb))),0),1)</f>
        <v>0</v>
      </c>
      <c r="M9" s="49">
        <f>CEILING(IF(AND(rekenblad!$D$53="ja",rekenblad!$D$51&gt;=50),IF(M10&gt;0,0,IF(rekenblad!$D$51&lt;50,0,IF(rekenblad!$D$51&gt;=60,rekenblad!$C$25*dvb,VLOOKUP(rekenblad!$D$51,rekenblad!$B$25:$C$35,2,FALSE)*dvb))),0),1)</f>
        <v>0</v>
      </c>
      <c r="N9" s="49">
        <f>CEILING(IF(AND(rekenblad!$D$53="ja",rekenblad!$D$51&gt;=50),IF(N10&gt;0,0,IF(rekenblad!$D$51&lt;50,0,IF(rekenblad!$D$51&gt;=60,rekenblad!$C$25*dvb,VLOOKUP(rekenblad!$D$51,rekenblad!$B$25:$C$35,2,FALSE)*dvb))),0),1)</f>
        <v>0</v>
      </c>
      <c r="O9" s="49" t="s">
        <v>58</v>
      </c>
      <c r="P9" s="49"/>
      <c r="R9" s="47"/>
    </row>
    <row r="10" spans="2:16" ht="12.75">
      <c r="B10" s="49" t="s">
        <v>94</v>
      </c>
      <c r="C10" s="49">
        <f>CEILING(IF(AND(rekenblad!D54="ja",rekenblad!$D$51&gt;=55),VLOOKUP(rekenblad!$D$51,rekenblad!$B$43:$C$48,2,FALSE)*dvb,0)*Factor_jaardeel,1)</f>
        <v>0</v>
      </c>
      <c r="D10" s="49">
        <f>IF(C10&gt;0,C10,CEILING(IF(AND(rekenblad!E54="ja",rekenblad!$D$51&gt;=55),VLOOKUP(rekenblad!$D$51,rekenblad!$B$43:$C$48,2,FALSE)*dvb,0)*Factor_jaardeel,1))</f>
        <v>0</v>
      </c>
      <c r="E10" s="49">
        <f>IF(D10&gt;0,D10,CEILING(IF(AND(rekenblad!F54="ja",rekenblad!$D$51&gt;=55),VLOOKUP(rekenblad!$D$51,rekenblad!$B$43:$C$48,2,FALSE)*dvb,0)*Factor_jaardeel,1))</f>
        <v>0</v>
      </c>
      <c r="F10" s="49">
        <f>IF(E10&gt;0,E10,CEILING(IF(AND(rekenblad!G54="ja",rekenblad!$D$51&gt;=55),VLOOKUP(rekenblad!$D$51,rekenblad!$B$43:$C$48,2,FALSE)*dvb,0)*Factor_jaardeel,1))</f>
        <v>0</v>
      </c>
      <c r="G10" s="49">
        <f>IF(F10&gt;0,F10,CEILING(IF(AND(rekenblad!H54="ja",rekenblad!$D$51&gt;=55),VLOOKUP(rekenblad!$D$51,rekenblad!$B$43:$C$48,2,FALSE)*dvb,0)*Factor_jaardeel,1))</f>
        <v>0</v>
      </c>
      <c r="H10" s="49">
        <f>IF(G10&gt;0,G10,CEILING(IF(AND(rekenblad!I54="ja",rekenblad!$D$51&gt;=55),VLOOKUP(rekenblad!$D$51,rekenblad!$B$43:$C$48,2,FALSE)*dvb,0)*Factor_jaardeel,1))</f>
        <v>0</v>
      </c>
      <c r="I10" s="49">
        <f>IF(H10&gt;0,H10,CEILING(IF(AND(rekenblad!J54="ja",rekenblad!$D$51&gt;=55),VLOOKUP(rekenblad!$D$51,rekenblad!$B$43:$C$48,2,FALSE)*dvb,0)*Factor_jaardeel,1))</f>
        <v>0</v>
      </c>
      <c r="J10" s="49">
        <f>IF(I10&gt;0,I10,CEILING(IF(AND(rekenblad!K54="ja",rekenblad!$D$51&gt;=55),VLOOKUP(rekenblad!$D$51,rekenblad!$B$43:$C$48,2,FALSE)*dvb,0)*Factor_jaardeel,1))</f>
        <v>0</v>
      </c>
      <c r="K10" s="49">
        <f>IF(J10&gt;0,J10,CEILING(IF(AND(rekenblad!L54="ja",rekenblad!$D$51&gt;=55),VLOOKUP(rekenblad!$D$51,rekenblad!$B$43:$C$48,2,FALSE)*dvb,0)*Factor_jaardeel,1))</f>
        <v>0</v>
      </c>
      <c r="L10" s="49">
        <f>IF(K10&gt;0,K10,CEILING(IF(AND(rekenblad!M54="ja",rekenblad!$D$51&gt;=55),VLOOKUP(rekenblad!$D$51,rekenblad!$B$43:$C$48,2,FALSE)*dvb,0)*Factor_jaardeel,1))</f>
        <v>0</v>
      </c>
      <c r="M10" s="49">
        <f>IF(L10&gt;0,L10,CEILING(IF(AND(rekenblad!N54="ja",rekenblad!$D$51&gt;=55),VLOOKUP(rekenblad!$D$51,rekenblad!$B$43:$C$48,2,FALSE)*dvb,0)*Factor_jaardeel,1))</f>
        <v>0</v>
      </c>
      <c r="N10" s="49">
        <f>IF(M10&gt;0,M10,CEILING(IF(AND(rekenblad!O54="ja",rekenblad!$D$51&gt;=55),VLOOKUP(rekenblad!$D$51,rekenblad!$B$43:$C$48,2,FALSE)*dvb,0)*Factor_jaardeel,1))</f>
        <v>0</v>
      </c>
      <c r="O10" s="49" t="s">
        <v>58</v>
      </c>
      <c r="P10" s="49"/>
    </row>
    <row r="11" spans="2:16" ht="12.75">
      <c r="B11" s="49"/>
      <c r="C11" s="49"/>
      <c r="D11" s="49"/>
      <c r="E11" s="49"/>
      <c r="F11" s="49"/>
      <c r="G11" s="49"/>
      <c r="H11" s="49"/>
      <c r="I11" s="49"/>
      <c r="J11" s="49"/>
      <c r="K11" s="49"/>
      <c r="L11" s="49"/>
      <c r="M11" s="49"/>
      <c r="N11" s="49"/>
      <c r="O11" s="49"/>
      <c r="P11" s="49"/>
    </row>
    <row r="12" spans="2:16" ht="12.75">
      <c r="B12" s="48" t="s">
        <v>57</v>
      </c>
      <c r="C12" s="48">
        <f aca="true" t="shared" si="1" ref="C12:N12">SUM(C7:C10)</f>
        <v>0</v>
      </c>
      <c r="D12" s="48">
        <f t="shared" si="1"/>
        <v>0</v>
      </c>
      <c r="E12" s="48">
        <f t="shared" si="1"/>
        <v>0</v>
      </c>
      <c r="F12" s="48">
        <f t="shared" si="1"/>
        <v>0</v>
      </c>
      <c r="G12" s="48">
        <f t="shared" si="1"/>
        <v>0</v>
      </c>
      <c r="H12" s="48">
        <f t="shared" si="1"/>
        <v>0</v>
      </c>
      <c r="I12" s="48">
        <f t="shared" si="1"/>
        <v>0</v>
      </c>
      <c r="J12" s="48">
        <f t="shared" si="1"/>
        <v>0</v>
      </c>
      <c r="K12" s="48">
        <f t="shared" si="1"/>
        <v>0</v>
      </c>
      <c r="L12" s="48">
        <f t="shared" si="1"/>
        <v>0</v>
      </c>
      <c r="M12" s="48">
        <f t="shared" si="1"/>
        <v>0</v>
      </c>
      <c r="N12" s="48">
        <f t="shared" si="1"/>
        <v>0</v>
      </c>
      <c r="O12" s="49" t="s">
        <v>58</v>
      </c>
      <c r="P12" s="49"/>
    </row>
    <row r="13" spans="2:16" ht="6.75" customHeight="1">
      <c r="B13" s="48"/>
      <c r="C13" s="48"/>
      <c r="D13" s="48"/>
      <c r="E13" s="48"/>
      <c r="F13" s="48"/>
      <c r="G13" s="48"/>
      <c r="H13" s="48"/>
      <c r="I13" s="48"/>
      <c r="J13" s="48"/>
      <c r="K13" s="48"/>
      <c r="L13" s="48"/>
      <c r="M13" s="48"/>
      <c r="N13" s="48"/>
      <c r="O13" s="49"/>
      <c r="P13" s="49"/>
    </row>
    <row r="14" spans="2:16" ht="12.75">
      <c r="B14" s="48" t="s">
        <v>56</v>
      </c>
      <c r="C14" s="48">
        <f>+C12</f>
        <v>0</v>
      </c>
      <c r="D14" s="48">
        <f aca="true" t="shared" si="2" ref="D14:N14">+D12+C14</f>
        <v>0</v>
      </c>
      <c r="E14" s="48">
        <f t="shared" si="2"/>
        <v>0</v>
      </c>
      <c r="F14" s="48">
        <f t="shared" si="2"/>
        <v>0</v>
      </c>
      <c r="G14" s="48">
        <f t="shared" si="2"/>
        <v>0</v>
      </c>
      <c r="H14" s="48">
        <f t="shared" si="2"/>
        <v>0</v>
      </c>
      <c r="I14" s="48">
        <f t="shared" si="2"/>
        <v>0</v>
      </c>
      <c r="J14" s="48">
        <f t="shared" si="2"/>
        <v>0</v>
      </c>
      <c r="K14" s="48">
        <f t="shared" si="2"/>
        <v>0</v>
      </c>
      <c r="L14" s="48">
        <f t="shared" si="2"/>
        <v>0</v>
      </c>
      <c r="M14" s="48">
        <f t="shared" si="2"/>
        <v>0</v>
      </c>
      <c r="N14" s="48">
        <f t="shared" si="2"/>
        <v>0</v>
      </c>
      <c r="O14" s="49" t="s">
        <v>45</v>
      </c>
      <c r="P14" s="49"/>
    </row>
    <row r="15" spans="2:16" ht="12.75">
      <c r="B15" s="49" t="s">
        <v>46</v>
      </c>
      <c r="C15" s="49"/>
      <c r="D15" s="49"/>
      <c r="E15" s="49"/>
      <c r="F15" s="49"/>
      <c r="G15" s="49"/>
      <c r="H15" s="49"/>
      <c r="I15" s="49"/>
      <c r="J15" s="49"/>
      <c r="K15" s="49"/>
      <c r="L15" s="49"/>
      <c r="M15" s="49"/>
      <c r="N15" s="49"/>
      <c r="O15" s="49"/>
      <c r="P15" s="49"/>
    </row>
    <row r="16" spans="2:16" ht="12.75">
      <c r="B16" s="49" t="s">
        <v>47</v>
      </c>
      <c r="C16" s="56">
        <f aca="true" t="shared" si="3" ref="C16:N16">+C14/Uren_week</f>
        <v>0</v>
      </c>
      <c r="D16" s="56">
        <f t="shared" si="3"/>
        <v>0</v>
      </c>
      <c r="E16" s="56">
        <f t="shared" si="3"/>
        <v>0</v>
      </c>
      <c r="F16" s="56">
        <f t="shared" si="3"/>
        <v>0</v>
      </c>
      <c r="G16" s="56">
        <f t="shared" si="3"/>
        <v>0</v>
      </c>
      <c r="H16" s="56">
        <f t="shared" si="3"/>
        <v>0</v>
      </c>
      <c r="I16" s="56">
        <f t="shared" si="3"/>
        <v>0</v>
      </c>
      <c r="J16" s="56">
        <f t="shared" si="3"/>
        <v>0</v>
      </c>
      <c r="K16" s="56">
        <f t="shared" si="3"/>
        <v>0</v>
      </c>
      <c r="L16" s="56">
        <f t="shared" si="3"/>
        <v>0</v>
      </c>
      <c r="M16" s="56">
        <f t="shared" si="3"/>
        <v>0</v>
      </c>
      <c r="N16" s="56">
        <f t="shared" si="3"/>
        <v>0</v>
      </c>
      <c r="O16" s="49" t="s">
        <v>52</v>
      </c>
      <c r="P16" s="49"/>
    </row>
    <row r="17" spans="2:16" ht="12.75">
      <c r="B17" s="49" t="s">
        <v>48</v>
      </c>
      <c r="C17" s="49"/>
      <c r="D17" s="49"/>
      <c r="E17" s="49"/>
      <c r="F17" s="49"/>
      <c r="G17" s="49"/>
      <c r="H17" s="49"/>
      <c r="I17" s="49"/>
      <c r="J17" s="49"/>
      <c r="K17" s="49"/>
      <c r="L17" s="49"/>
      <c r="M17" s="49"/>
      <c r="N17" s="49"/>
      <c r="O17" s="49"/>
      <c r="P17" s="49"/>
    </row>
    <row r="18" spans="2:16" ht="12.75">
      <c r="B18" s="49" t="s">
        <v>50</v>
      </c>
      <c r="C18" s="56">
        <f aca="true" t="shared" si="4" ref="C18:N18">+C14/Uren_maand</f>
        <v>0</v>
      </c>
      <c r="D18" s="56">
        <f t="shared" si="4"/>
        <v>0</v>
      </c>
      <c r="E18" s="56">
        <f t="shared" si="4"/>
        <v>0</v>
      </c>
      <c r="F18" s="56">
        <f t="shared" si="4"/>
        <v>0</v>
      </c>
      <c r="G18" s="56">
        <f t="shared" si="4"/>
        <v>0</v>
      </c>
      <c r="H18" s="56">
        <f t="shared" si="4"/>
        <v>0</v>
      </c>
      <c r="I18" s="56">
        <f t="shared" si="4"/>
        <v>0</v>
      </c>
      <c r="J18" s="56">
        <f t="shared" si="4"/>
        <v>0</v>
      </c>
      <c r="K18" s="56">
        <f t="shared" si="4"/>
        <v>0</v>
      </c>
      <c r="L18" s="56">
        <f t="shared" si="4"/>
        <v>0</v>
      </c>
      <c r="M18" s="56">
        <f t="shared" si="4"/>
        <v>0</v>
      </c>
      <c r="N18" s="56">
        <f t="shared" si="4"/>
        <v>0</v>
      </c>
      <c r="O18" s="49" t="s">
        <v>51</v>
      </c>
      <c r="P18" s="49"/>
    </row>
    <row r="20" ht="12.75">
      <c r="B20" s="49" t="s">
        <v>95</v>
      </c>
    </row>
    <row r="21" ht="12.75">
      <c r="B21" s="49" t="s">
        <v>89</v>
      </c>
    </row>
  </sheetData>
  <sheetProtection password="DEAC" sheet="1" objects="1" scenarios="1"/>
  <conditionalFormatting sqref="C7:N9">
    <cfRule type="cellIs" priority="9" dxfId="11" operator="equal">
      <formula>0</formula>
    </cfRule>
  </conditionalFormatting>
  <conditionalFormatting sqref="C10:N10">
    <cfRule type="cellIs" priority="8" dxfId="11" operator="equal">
      <formula>0</formula>
    </cfRule>
  </conditionalFormatting>
  <conditionalFormatting sqref="O7">
    <cfRule type="expression" priority="6" dxfId="11" stopIfTrue="1">
      <formula>$C$7=0</formula>
    </cfRule>
  </conditionalFormatting>
  <conditionalFormatting sqref="O9">
    <cfRule type="expression" priority="5" dxfId="11" stopIfTrue="1">
      <formula>$C9=0</formula>
    </cfRule>
  </conditionalFormatting>
  <conditionalFormatting sqref="O10">
    <cfRule type="expression" priority="2" dxfId="11" stopIfTrue="1">
      <formula>$C10=0</formula>
    </cfRule>
  </conditionalFormatting>
  <conditionalFormatting sqref="O8">
    <cfRule type="expression" priority="1" dxfId="11" stopIfTrue="1">
      <formula>$C8=0</formula>
    </cfRule>
  </conditionalFormatting>
  <dataValidations count="1">
    <dataValidation type="custom" allowBlank="1" showInputMessage="1" showErrorMessage="1" sqref="C42">
      <formula1>AND(SUM(C42:C44)&lt;=C45,C42&lt;=2)</formula1>
    </dataValidation>
  </dataValidations>
  <printOptions/>
  <pageMargins left="0.7" right="0.7" top="0.75" bottom="0.75" header="0.3" footer="0.3"/>
  <pageSetup orientation="portrait" r:id="rId2"/>
  <drawing r:id="rId1"/>
</worksheet>
</file>

<file path=xl/worksheets/sheet4.xml><?xml version="1.0" encoding="utf-8"?>
<worksheet xmlns="http://schemas.openxmlformats.org/spreadsheetml/2006/main" xmlns:r="http://schemas.openxmlformats.org/officeDocument/2006/relationships">
  <dimension ref="B3:AD38"/>
  <sheetViews>
    <sheetView showGridLines="0" showRowColHeaders="0" zoomScalePageLayoutView="0" workbookViewId="0" topLeftCell="A1">
      <selection activeCell="C39" sqref="C39"/>
    </sheetView>
  </sheetViews>
  <sheetFormatPr defaultColWidth="9.140625" defaultRowHeight="15"/>
  <cols>
    <col min="1" max="1" width="3.421875" style="28" customWidth="1"/>
    <col min="2" max="2" width="23.00390625" style="28" customWidth="1"/>
    <col min="3" max="3" width="10.140625" style="28" customWidth="1"/>
    <col min="4" max="4" width="1.57421875" style="28" customWidth="1"/>
    <col min="5" max="5" width="11.140625" style="28" customWidth="1"/>
    <col min="6" max="6" width="9.28125" style="28" customWidth="1"/>
    <col min="7" max="7" width="0.9921875" style="28" customWidth="1"/>
    <col min="8" max="8" width="9.28125" style="28" customWidth="1"/>
    <col min="9" max="9" width="0.9921875" style="28" customWidth="1"/>
    <col min="10" max="10" width="9.28125" style="28" customWidth="1"/>
    <col min="11" max="11" width="0.9921875" style="28" customWidth="1"/>
    <col min="12" max="12" width="9.28125" style="28" customWidth="1"/>
    <col min="13" max="13" width="0.9921875" style="28" customWidth="1"/>
    <col min="14" max="14" width="9.28125" style="28" customWidth="1"/>
    <col min="15" max="15" width="0.9921875" style="28" customWidth="1"/>
    <col min="16" max="16" width="9.28125" style="28" customWidth="1"/>
    <col min="17" max="17" width="0.9921875" style="28" customWidth="1"/>
    <col min="18" max="18" width="9.28125" style="28" customWidth="1"/>
    <col min="19" max="19" width="0.9921875" style="28" customWidth="1"/>
    <col min="20" max="20" width="9.28125" style="28" customWidth="1"/>
    <col min="21" max="21" width="0.9921875" style="28" customWidth="1"/>
    <col min="22" max="22" width="9.28125" style="28" customWidth="1"/>
    <col min="23" max="23" width="0.9921875" style="28" customWidth="1"/>
    <col min="24" max="24" width="9.28125" style="28" customWidth="1"/>
    <col min="25" max="25" width="0.9921875" style="28" customWidth="1"/>
    <col min="26" max="26" width="9.28125" style="28" customWidth="1"/>
    <col min="27" max="27" width="0.9921875" style="28" customWidth="1"/>
    <col min="28" max="28" width="9.28125" style="28" customWidth="1"/>
    <col min="29" max="16384" width="9.140625" style="28" customWidth="1"/>
  </cols>
  <sheetData>
    <row r="1" ht="95.25" customHeight="1"/>
    <row r="3" ht="36" customHeight="1">
      <c r="B3" s="27" t="s">
        <v>42</v>
      </c>
    </row>
    <row r="4" ht="71.25" customHeight="1" thickBot="1"/>
    <row r="5" spans="2:7" ht="13.5" thickTop="1">
      <c r="B5" s="51" t="s">
        <v>34</v>
      </c>
      <c r="C5" s="72"/>
      <c r="E5" s="72" t="s">
        <v>3</v>
      </c>
      <c r="F5" s="52" t="s">
        <v>17</v>
      </c>
      <c r="G5" s="30"/>
    </row>
    <row r="6" ht="7.5" customHeight="1">
      <c r="B6" s="29"/>
    </row>
    <row r="7" spans="2:5" ht="15.75">
      <c r="B7" s="51" t="s">
        <v>18</v>
      </c>
      <c r="C7" s="54">
        <f>IF(E5="uur",C5,IF(E5="weken",C5*Uren_week,C5*Uren_maand))</f>
        <v>0</v>
      </c>
      <c r="E7" s="28" t="s">
        <v>3</v>
      </c>
    </row>
    <row r="8" ht="7.5" customHeight="1">
      <c r="B8" s="29"/>
    </row>
    <row r="9" spans="2:3" ht="18.75">
      <c r="B9" s="50" t="s">
        <v>55</v>
      </c>
      <c r="C9" s="64">
        <f>IF(C5="","",IF(C7&gt;AB23,AB13+1&amp;" of later",IF(C7&lt;F23,F30,IF(ISERROR(HLOOKUP(0,F29:AB30,2,FALSE)),HLOOKUP(0,F29:AB30,2,TRUE)+1,HLOOKUP(0,F29:AB30,2,FALSE)))))</f>
      </c>
    </row>
    <row r="10" ht="96.75" customHeight="1">
      <c r="B10" s="62" t="s">
        <v>59</v>
      </c>
    </row>
    <row r="11" ht="65.25" customHeight="1"/>
    <row r="13" spans="2:28" ht="12.75">
      <c r="B13" s="32"/>
      <c r="C13" s="32"/>
      <c r="D13" s="32"/>
      <c r="E13" s="32"/>
      <c r="F13" s="33">
        <f>Startjaar</f>
        <v>2015</v>
      </c>
      <c r="G13" s="33"/>
      <c r="H13" s="33">
        <f>F13+1</f>
        <v>2016</v>
      </c>
      <c r="I13" s="33"/>
      <c r="J13" s="33">
        <f>H13+1</f>
        <v>2017</v>
      </c>
      <c r="K13" s="33"/>
      <c r="L13" s="33">
        <f>J13+1</f>
        <v>2018</v>
      </c>
      <c r="M13" s="33"/>
      <c r="N13" s="33">
        <f>L13+1</f>
        <v>2019</v>
      </c>
      <c r="O13" s="33"/>
      <c r="P13" s="33">
        <f>N13+1</f>
        <v>2020</v>
      </c>
      <c r="Q13" s="33"/>
      <c r="R13" s="33">
        <f>P13+1</f>
        <v>2021</v>
      </c>
      <c r="S13" s="33"/>
      <c r="T13" s="33">
        <f>R13+1</f>
        <v>2022</v>
      </c>
      <c r="U13" s="33"/>
      <c r="V13" s="33">
        <f>T13+1</f>
        <v>2023</v>
      </c>
      <c r="W13" s="33"/>
      <c r="X13" s="33">
        <f>V13+1</f>
        <v>2024</v>
      </c>
      <c r="Y13" s="33"/>
      <c r="Z13" s="33">
        <f>X13+1</f>
        <v>2025</v>
      </c>
      <c r="AA13" s="33"/>
      <c r="AB13" s="33">
        <f>Z13+1</f>
        <v>2026</v>
      </c>
    </row>
    <row r="15" spans="2:28" ht="12.75">
      <c r="B15" s="49" t="s">
        <v>103</v>
      </c>
      <c r="E15" s="34" t="s">
        <v>43</v>
      </c>
      <c r="F15" s="49">
        <f>Mijn_PLB!C12</f>
        <v>0</v>
      </c>
      <c r="G15" s="49"/>
      <c r="H15" s="49">
        <f>Mijn_PLB!D12</f>
        <v>0</v>
      </c>
      <c r="I15" s="49"/>
      <c r="J15" s="49">
        <f>Mijn_PLB!E12</f>
        <v>0</v>
      </c>
      <c r="K15" s="49"/>
      <c r="L15" s="49">
        <f>Mijn_PLB!F12</f>
        <v>0</v>
      </c>
      <c r="M15" s="49"/>
      <c r="N15" s="49">
        <f>Mijn_PLB!G12</f>
        <v>0</v>
      </c>
      <c r="O15" s="49"/>
      <c r="P15" s="49">
        <f>Mijn_PLB!H12</f>
        <v>0</v>
      </c>
      <c r="Q15" s="49"/>
      <c r="R15" s="49">
        <f>Mijn_PLB!I12</f>
        <v>0</v>
      </c>
      <c r="S15" s="49"/>
      <c r="T15" s="49">
        <f>Mijn_PLB!J12</f>
        <v>0</v>
      </c>
      <c r="U15" s="49"/>
      <c r="V15" s="49">
        <f>Mijn_PLB!K12</f>
        <v>0</v>
      </c>
      <c r="W15" s="49"/>
      <c r="X15" s="49">
        <f>Mijn_PLB!L12</f>
        <v>0</v>
      </c>
      <c r="Y15" s="49"/>
      <c r="Z15" s="49">
        <f>Mijn_PLB!M12</f>
        <v>0</v>
      </c>
      <c r="AA15" s="49"/>
      <c r="AB15" s="49">
        <f>Mijn_PLB!N12</f>
        <v>0</v>
      </c>
    </row>
    <row r="16" ht="13.5" thickBot="1"/>
    <row r="17" spans="2:30" ht="12.75">
      <c r="B17" s="49" t="s">
        <v>61</v>
      </c>
      <c r="E17" s="34" t="s">
        <v>43</v>
      </c>
      <c r="F17" s="73"/>
      <c r="G17" s="66"/>
      <c r="H17" s="67">
        <f>+F23</f>
        <v>0</v>
      </c>
      <c r="J17" s="67">
        <f>+H23</f>
        <v>0</v>
      </c>
      <c r="L17" s="67">
        <f>+J23</f>
        <v>0</v>
      </c>
      <c r="N17" s="67">
        <f>+L23</f>
        <v>0</v>
      </c>
      <c r="P17" s="67">
        <f>+N23</f>
        <v>0</v>
      </c>
      <c r="R17" s="67">
        <f>+P23</f>
        <v>0</v>
      </c>
      <c r="T17" s="67">
        <f>+R23</f>
        <v>0</v>
      </c>
      <c r="V17" s="67">
        <f>+T23</f>
        <v>0</v>
      </c>
      <c r="X17" s="67">
        <f>+V23</f>
        <v>0</v>
      </c>
      <c r="Z17" s="67">
        <f>+X23</f>
        <v>0</v>
      </c>
      <c r="AB17" s="67">
        <f>+Z23</f>
        <v>0</v>
      </c>
      <c r="AD17" s="63"/>
    </row>
    <row r="18" ht="13.5" thickBot="1"/>
    <row r="19" spans="2:28" ht="12.75">
      <c r="B19" s="49" t="s">
        <v>60</v>
      </c>
      <c r="E19" s="34" t="s">
        <v>43</v>
      </c>
      <c r="F19" s="73"/>
      <c r="G19" s="35"/>
      <c r="H19" s="74"/>
      <c r="I19" s="35"/>
      <c r="J19" s="74"/>
      <c r="K19" s="35"/>
      <c r="L19" s="74"/>
      <c r="M19" s="35"/>
      <c r="N19" s="74"/>
      <c r="O19" s="35"/>
      <c r="P19" s="74"/>
      <c r="Q19" s="35"/>
      <c r="R19" s="74"/>
      <c r="S19" s="35"/>
      <c r="T19" s="74"/>
      <c r="U19" s="35"/>
      <c r="V19" s="74"/>
      <c r="W19" s="35"/>
      <c r="X19" s="74"/>
      <c r="Y19" s="35"/>
      <c r="Z19" s="74"/>
      <c r="AA19" s="35"/>
      <c r="AB19" s="74"/>
    </row>
    <row r="20" ht="13.5" thickBot="1"/>
    <row r="21" spans="2:28" ht="12.75">
      <c r="B21" s="49" t="s">
        <v>91</v>
      </c>
      <c r="E21" s="34" t="s">
        <v>43</v>
      </c>
      <c r="F21" s="73"/>
      <c r="G21" s="35"/>
      <c r="H21" s="74"/>
      <c r="I21" s="35"/>
      <c r="J21" s="74"/>
      <c r="K21" s="35"/>
      <c r="L21" s="74"/>
      <c r="M21" s="35"/>
      <c r="N21" s="74"/>
      <c r="O21" s="35"/>
      <c r="P21" s="74"/>
      <c r="Q21" s="35"/>
      <c r="R21" s="74"/>
      <c r="S21" s="35"/>
      <c r="T21" s="74"/>
      <c r="U21" s="35"/>
      <c r="V21" s="74"/>
      <c r="W21" s="35"/>
      <c r="X21" s="74"/>
      <c r="Y21" s="35"/>
      <c r="Z21" s="74"/>
      <c r="AA21" s="35"/>
      <c r="AB21" s="74"/>
    </row>
    <row r="22" spans="6:29" ht="13.5" thickBot="1">
      <c r="F22" s="36"/>
      <c r="H22" s="36"/>
      <c r="J22" s="36"/>
      <c r="L22" s="36"/>
      <c r="N22" s="36"/>
      <c r="P22" s="36"/>
      <c r="R22" s="36"/>
      <c r="T22" s="36"/>
      <c r="V22" s="36"/>
      <c r="X22" s="36"/>
      <c r="Z22" s="36"/>
      <c r="AB22" s="36"/>
      <c r="AC22" s="37" t="s">
        <v>30</v>
      </c>
    </row>
    <row r="23" spans="2:28" ht="12.75">
      <c r="B23" s="48" t="s">
        <v>49</v>
      </c>
      <c r="E23" s="34" t="s">
        <v>43</v>
      </c>
      <c r="F23" s="53">
        <f>F15+F17-F19-F21</f>
        <v>0</v>
      </c>
      <c r="G23" s="53"/>
      <c r="H23" s="53">
        <f>(H15+H17)-SUM(H19:H21)</f>
        <v>0</v>
      </c>
      <c r="I23" s="53"/>
      <c r="J23" s="53">
        <f>(J15+J17)-SUM(J19:J21)</f>
        <v>0</v>
      </c>
      <c r="K23" s="53"/>
      <c r="L23" s="53">
        <f>(L15+L17)-SUM(L19:L21)</f>
        <v>0</v>
      </c>
      <c r="M23" s="53"/>
      <c r="N23" s="53">
        <f>(N15+N17)-SUM(N19:N21)</f>
        <v>0</v>
      </c>
      <c r="O23" s="53"/>
      <c r="P23" s="53">
        <f>(P15+P17)-SUM(P19:P21)</f>
        <v>0</v>
      </c>
      <c r="Q23" s="53"/>
      <c r="R23" s="53">
        <f>(R15+R17)-SUM(R19:R21)</f>
        <v>0</v>
      </c>
      <c r="S23" s="53"/>
      <c r="T23" s="53">
        <f>(T15+T17)-SUM(T19:T21)</f>
        <v>0</v>
      </c>
      <c r="U23" s="53"/>
      <c r="V23" s="53">
        <f>(V15+V17)-SUM(V19:V21)</f>
        <v>0</v>
      </c>
      <c r="W23" s="53"/>
      <c r="X23" s="53">
        <f>(X15+X17)-SUM(X19:X21)</f>
        <v>0</v>
      </c>
      <c r="Y23" s="53"/>
      <c r="Z23" s="53">
        <f>(Z15+Z17)-SUM(Z19:Z21)</f>
        <v>0</v>
      </c>
      <c r="AA23" s="53"/>
      <c r="AB23" s="53">
        <f>(AB15+AB17)-SUM(AB19:AB21)</f>
        <v>0</v>
      </c>
    </row>
    <row r="24" spans="5:28" ht="12.75" hidden="1">
      <c r="E24" s="34"/>
      <c r="F24" s="45">
        <f>+F13</f>
        <v>2015</v>
      </c>
      <c r="G24" s="31"/>
      <c r="H24" s="45">
        <f>+H13</f>
        <v>2016</v>
      </c>
      <c r="I24" s="31"/>
      <c r="J24" s="45">
        <f>+J13</f>
        <v>2017</v>
      </c>
      <c r="K24" s="31"/>
      <c r="L24" s="45">
        <f>+L13</f>
        <v>2018</v>
      </c>
      <c r="M24" s="31"/>
      <c r="N24" s="45">
        <f>+N13</f>
        <v>2019</v>
      </c>
      <c r="O24" s="31"/>
      <c r="P24" s="45">
        <f>+P13</f>
        <v>2020</v>
      </c>
      <c r="Q24" s="31"/>
      <c r="R24" s="45">
        <f>+R13</f>
        <v>2021</v>
      </c>
      <c r="S24" s="31"/>
      <c r="T24" s="45">
        <f>+T13</f>
        <v>2022</v>
      </c>
      <c r="U24" s="31"/>
      <c r="V24" s="45">
        <f>+V13</f>
        <v>2023</v>
      </c>
      <c r="W24" s="31"/>
      <c r="X24" s="45">
        <f>+X13</f>
        <v>2024</v>
      </c>
      <c r="Y24" s="31"/>
      <c r="Z24" s="45">
        <f>+Z13</f>
        <v>2025</v>
      </c>
      <c r="AA24" s="31"/>
      <c r="AB24" s="45">
        <f>+AB13</f>
        <v>2026</v>
      </c>
    </row>
    <row r="25" spans="6:28" ht="12.75">
      <c r="F25" s="31"/>
      <c r="G25" s="31"/>
      <c r="H25" s="31"/>
      <c r="I25" s="31"/>
      <c r="J25" s="31"/>
      <c r="K25" s="31"/>
      <c r="L25" s="31"/>
      <c r="M25" s="31"/>
      <c r="N25" s="31"/>
      <c r="O25" s="31"/>
      <c r="P25" s="31"/>
      <c r="Q25" s="31"/>
      <c r="R25" s="31"/>
      <c r="S25" s="31"/>
      <c r="T25" s="31"/>
      <c r="U25" s="31"/>
      <c r="V25" s="31"/>
      <c r="W25" s="31"/>
      <c r="X25" s="31"/>
      <c r="Y25" s="31"/>
      <c r="Z25" s="31"/>
      <c r="AA25" s="31"/>
      <c r="AB25" s="31"/>
    </row>
    <row r="26" spans="2:28" ht="12.75">
      <c r="B26" s="49" t="s">
        <v>95</v>
      </c>
      <c r="F26" s="65"/>
      <c r="G26" s="31"/>
      <c r="H26" s="31"/>
      <c r="I26" s="31"/>
      <c r="J26" s="31"/>
      <c r="K26" s="31"/>
      <c r="L26" s="31"/>
      <c r="M26" s="31"/>
      <c r="N26" s="31"/>
      <c r="O26" s="31"/>
      <c r="P26" s="31"/>
      <c r="Q26" s="31"/>
      <c r="R26" s="31"/>
      <c r="S26" s="31"/>
      <c r="T26" s="31"/>
      <c r="U26" s="31"/>
      <c r="V26" s="31"/>
      <c r="W26" s="31"/>
      <c r="X26" s="31"/>
      <c r="Y26" s="31"/>
      <c r="Z26" s="31"/>
      <c r="AA26" s="31"/>
      <c r="AB26" s="31"/>
    </row>
    <row r="27" spans="2:28" ht="12.75">
      <c r="B27" s="49" t="s">
        <v>89</v>
      </c>
      <c r="F27" s="31"/>
      <c r="G27" s="31"/>
      <c r="H27" s="31"/>
      <c r="I27" s="31"/>
      <c r="J27" s="31"/>
      <c r="K27" s="31"/>
      <c r="L27" s="31"/>
      <c r="M27" s="31"/>
      <c r="N27" s="31"/>
      <c r="O27" s="31"/>
      <c r="P27" s="31"/>
      <c r="Q27" s="31"/>
      <c r="R27" s="31"/>
      <c r="S27" s="31"/>
      <c r="T27" s="31"/>
      <c r="U27" s="31"/>
      <c r="V27" s="31"/>
      <c r="W27" s="31"/>
      <c r="X27" s="31"/>
      <c r="Y27" s="31"/>
      <c r="Z27" s="31"/>
      <c r="AA27" s="31"/>
      <c r="AB27" s="31"/>
    </row>
    <row r="28" spans="6:28" ht="12.75" hidden="1">
      <c r="F28" s="31"/>
      <c r="G28" s="31"/>
      <c r="H28" s="31"/>
      <c r="I28" s="31"/>
      <c r="J28" s="31"/>
      <c r="K28" s="31"/>
      <c r="L28" s="31"/>
      <c r="M28" s="31"/>
      <c r="N28" s="31"/>
      <c r="O28" s="31"/>
      <c r="P28" s="31"/>
      <c r="Q28" s="31"/>
      <c r="R28" s="31"/>
      <c r="S28" s="31"/>
      <c r="T28" s="31"/>
      <c r="U28" s="31"/>
      <c r="V28" s="31"/>
      <c r="W28" s="31"/>
      <c r="X28" s="31"/>
      <c r="Y28" s="31"/>
      <c r="Z28" s="31"/>
      <c r="AA28" s="31"/>
      <c r="AB28" s="31"/>
    </row>
    <row r="29" spans="2:28" ht="12.75" hidden="1">
      <c r="B29" s="39" t="s">
        <v>35</v>
      </c>
      <c r="F29" s="39">
        <f>+F23-$C$7</f>
        <v>0</v>
      </c>
      <c r="G29" s="39"/>
      <c r="H29" s="39">
        <f>+H23-$C$7</f>
        <v>0</v>
      </c>
      <c r="I29" s="39"/>
      <c r="J29" s="39">
        <f>+J23-$C$7</f>
        <v>0</v>
      </c>
      <c r="K29" s="39"/>
      <c r="L29" s="39">
        <f>+L23-$C$7</f>
        <v>0</v>
      </c>
      <c r="M29" s="39"/>
      <c r="N29" s="39">
        <f>+N23-$C$7</f>
        <v>0</v>
      </c>
      <c r="O29" s="39"/>
      <c r="P29" s="39">
        <f>+P23-$C$7</f>
        <v>0</v>
      </c>
      <c r="Q29" s="39"/>
      <c r="R29" s="39">
        <f>+R23-$C$7</f>
        <v>0</v>
      </c>
      <c r="S29" s="39"/>
      <c r="T29" s="39">
        <f>+T23-$C$7</f>
        <v>0</v>
      </c>
      <c r="U29" s="39"/>
      <c r="V29" s="39">
        <f>+V23-$C$7</f>
        <v>0</v>
      </c>
      <c r="W29" s="39"/>
      <c r="X29" s="39">
        <f>+X23-$C$7</f>
        <v>0</v>
      </c>
      <c r="Y29" s="39"/>
      <c r="Z29" s="39">
        <f>+Z23-$C$7</f>
        <v>0</v>
      </c>
      <c r="AA29" s="39"/>
      <c r="AB29" s="39">
        <f>+AB23-$C$7</f>
        <v>0</v>
      </c>
    </row>
    <row r="30" spans="2:28" ht="12.75" hidden="1">
      <c r="B30" s="39" t="s">
        <v>28</v>
      </c>
      <c r="F30" s="39">
        <f>Mijn_PLB!C4</f>
        <v>2015</v>
      </c>
      <c r="G30" s="39"/>
      <c r="H30" s="39">
        <f>Mijn_PLB!D4</f>
        <v>2016</v>
      </c>
      <c r="I30" s="39"/>
      <c r="J30" s="39">
        <f>Mijn_PLB!E4</f>
        <v>2017</v>
      </c>
      <c r="K30" s="39"/>
      <c r="L30" s="39">
        <f>Mijn_PLB!F4</f>
        <v>2018</v>
      </c>
      <c r="M30" s="39"/>
      <c r="N30" s="39">
        <f>Mijn_PLB!G4</f>
        <v>2019</v>
      </c>
      <c r="O30" s="39"/>
      <c r="P30" s="39">
        <f>Mijn_PLB!H4</f>
        <v>2020</v>
      </c>
      <c r="Q30" s="39"/>
      <c r="R30" s="39">
        <f>Mijn_PLB!I4</f>
        <v>2021</v>
      </c>
      <c r="S30" s="39"/>
      <c r="T30" s="39">
        <f>Mijn_PLB!J4</f>
        <v>2022</v>
      </c>
      <c r="U30" s="39"/>
      <c r="V30" s="39">
        <f>Mijn_PLB!K4</f>
        <v>2023</v>
      </c>
      <c r="W30" s="39"/>
      <c r="X30" s="39">
        <f>Mijn_PLB!L4</f>
        <v>2024</v>
      </c>
      <c r="Y30" s="39"/>
      <c r="Z30" s="39">
        <f>Mijn_PLB!M4</f>
        <v>2025</v>
      </c>
      <c r="AA30" s="39"/>
      <c r="AB30" s="39">
        <f>Mijn_PLB!N4</f>
        <v>2026</v>
      </c>
    </row>
    <row r="31" spans="2:28" ht="12.75" hidden="1">
      <c r="B31" s="39" t="s">
        <v>29</v>
      </c>
      <c r="F31" s="40" t="e">
        <f>Uurloon</f>
        <v>#DIV/0!</v>
      </c>
      <c r="G31" s="40"/>
      <c r="H31" s="41" t="e">
        <f>IF(Mijn_PLB!D4-YEAR(geb_datum)&gt;64,F31,(1+VLOOKUP(Mijn_PLB!D4-YEAR(geb_datum),carriere!$A$1:$D$51,3,FALSE))*F31)</f>
        <v>#DIV/0!</v>
      </c>
      <c r="I31" s="41"/>
      <c r="J31" s="41" t="e">
        <f>IF(Mijn_PLB!E4-YEAR(geb_datum)&gt;64,H31,(1+VLOOKUP(Mijn_PLB!E4-YEAR(geb_datum),carriere!$A$1:$D$51,3,FALSE))*H31)</f>
        <v>#DIV/0!</v>
      </c>
      <c r="K31" s="41"/>
      <c r="L31" s="41" t="e">
        <f>IF(Mijn_PLB!F4-YEAR(geb_datum)&gt;64,J31,(1+VLOOKUP(Mijn_PLB!F4-YEAR(geb_datum),carriere!$A$1:$D$51,3,FALSE))*J31)</f>
        <v>#DIV/0!</v>
      </c>
      <c r="M31" s="41"/>
      <c r="N31" s="41" t="e">
        <f>IF(Mijn_PLB!G4-YEAR(geb_datum)&gt;64,L31,(1+VLOOKUP(Mijn_PLB!G4-YEAR(geb_datum),carriere!$A$1:$D$51,3,FALSE))*L31)</f>
        <v>#DIV/0!</v>
      </c>
      <c r="O31" s="41"/>
      <c r="P31" s="41" t="e">
        <f>IF(Mijn_PLB!H4-YEAR(geb_datum)&gt;64,N31,(1+VLOOKUP(Mijn_PLB!H4-YEAR(geb_datum),carriere!$A$1:$D$51,3,FALSE))*N31)</f>
        <v>#DIV/0!</v>
      </c>
      <c r="Q31" s="41"/>
      <c r="R31" s="41" t="e">
        <f>IF(Mijn_PLB!I4-YEAR(geb_datum)&gt;64,P31,(1+VLOOKUP(Mijn_PLB!I4-YEAR(geb_datum),carriere!$A$1:$D$51,3,FALSE))*P31)</f>
        <v>#DIV/0!</v>
      </c>
      <c r="S31" s="41"/>
      <c r="T31" s="41" t="e">
        <f>IF(Mijn_PLB!J4-YEAR(geb_datum)&gt;64,R31,(1+VLOOKUP(Mijn_PLB!J4-YEAR(geb_datum),carriere!$A$1:$D$51,3,FALSE))*R31)</f>
        <v>#DIV/0!</v>
      </c>
      <c r="U31" s="41"/>
      <c r="V31" s="41" t="e">
        <f>IF(Mijn_PLB!K4-YEAR(geb_datum)&gt;64,T31,(1+VLOOKUP(Mijn_PLB!K4-YEAR(geb_datum),carriere!$A$1:$D$51,3,FALSE))*T31)</f>
        <v>#DIV/0!</v>
      </c>
      <c r="W31" s="41"/>
      <c r="X31" s="41" t="e">
        <f>IF(Mijn_PLB!L4-YEAR(geb_datum)&gt;64,V31,(1+VLOOKUP(Mijn_PLB!L4-YEAR(geb_datum),carriere!$A$1:$D$51,3,FALSE))*V31)</f>
        <v>#DIV/0!</v>
      </c>
      <c r="Y31" s="41"/>
      <c r="Z31" s="41" t="e">
        <f>IF(Mijn_PLB!M4-YEAR(geb_datum)&gt;64,X31,(1+VLOOKUP(Mijn_PLB!M4-YEAR(geb_datum),carriere!$A$1:$D$51,3,FALSE))*X31)</f>
        <v>#DIV/0!</v>
      </c>
      <c r="AA31" s="41"/>
      <c r="AB31" s="41" t="e">
        <f>IF(Mijn_PLB!N4-YEAR(geb_datum)&gt;64,Z31,(1+VLOOKUP(Mijn_PLB!N4-YEAR(geb_datum),carriere!$A$1:$D$51,3,FALSE))*Z31)</f>
        <v>#DIV/0!</v>
      </c>
    </row>
    <row r="32" spans="2:28" ht="12.75" hidden="1">
      <c r="B32" s="39"/>
      <c r="F32" s="40"/>
      <c r="G32" s="40"/>
      <c r="H32" s="41"/>
      <c r="I32" s="41"/>
      <c r="J32" s="41"/>
      <c r="K32" s="41"/>
      <c r="L32" s="41"/>
      <c r="M32" s="41"/>
      <c r="N32" s="41"/>
      <c r="O32" s="41"/>
      <c r="P32" s="41"/>
      <c r="Q32" s="41"/>
      <c r="R32" s="41"/>
      <c r="S32" s="41"/>
      <c r="T32" s="41"/>
      <c r="U32" s="41"/>
      <c r="V32" s="41"/>
      <c r="W32" s="41"/>
      <c r="X32" s="41"/>
      <c r="Y32" s="41"/>
      <c r="Z32" s="41"/>
      <c r="AA32" s="41"/>
      <c r="AB32" s="41"/>
    </row>
    <row r="36" spans="6:7" ht="12.75">
      <c r="F36" s="37"/>
      <c r="G36" s="37"/>
    </row>
    <row r="37" spans="3:9" ht="12.75">
      <c r="C37" s="49"/>
      <c r="H37" s="42"/>
      <c r="I37" s="42"/>
    </row>
    <row r="38" spans="8:9" ht="12.75">
      <c r="H38" s="42"/>
      <c r="I38" s="42"/>
    </row>
  </sheetData>
  <sheetProtection password="DEAC" sheet="1" objects="1" scenarios="1"/>
  <dataValidations count="4">
    <dataValidation type="custom" allowBlank="1" showInputMessage="1" showErrorMessage="1" errorTitle="Verkeerde invoer" error="U kunt:&#10;- maximaal 22 uur per jaar inleggen in het MKSA.&#10;- maximaal het restant saldo inzetten&#10;- geen negatieve waarden invullen" sqref="F21:AB21">
      <formula1>AND(F21&lt;=22,F21&gt;=0,F23&gt;=0)</formula1>
    </dataValidation>
    <dataValidation type="list" allowBlank="1" showInputMessage="1" showErrorMessage="1" sqref="E5">
      <formula1>"uur,weken,maanden"</formula1>
    </dataValidation>
    <dataValidation type="decimal" allowBlank="1" showInputMessage="1" showErrorMessage="1" errorTitle="Verkeerde invoer" error="Onvoldoende saldo. &#10;&#10;Vul minder uren in dan het restant saldo." sqref="F20:AB20">
      <formula1>0</formula1>
      <formula2>F30</formula2>
    </dataValidation>
    <dataValidation type="decimal" allowBlank="1" showInputMessage="1" showErrorMessage="1" sqref="F22:AB22">
      <formula1>0</formula1>
      <formula2>22</formula2>
    </dataValidation>
  </dataValidations>
  <printOptions/>
  <pageMargins left="0.7" right="0.7" top="0.75" bottom="0.75" header="0.3" footer="0.3"/>
  <pageSetup orientation="portrait" r:id="rId2"/>
  <drawing r:id="rId1"/>
</worksheet>
</file>

<file path=xl/worksheets/sheet5.xml><?xml version="1.0" encoding="utf-8"?>
<worksheet xmlns="http://schemas.openxmlformats.org/spreadsheetml/2006/main" xmlns:r="http://schemas.openxmlformats.org/officeDocument/2006/relationships">
  <dimension ref="B3:AD26"/>
  <sheetViews>
    <sheetView showGridLines="0" showRowColHeaders="0" zoomScalePageLayoutView="0" workbookViewId="0" topLeftCell="A1">
      <selection activeCell="F27" sqref="F27"/>
    </sheetView>
  </sheetViews>
  <sheetFormatPr defaultColWidth="9.140625" defaultRowHeight="15"/>
  <cols>
    <col min="1" max="1" width="3.421875" style="28" customWidth="1"/>
    <col min="2" max="2" width="23.00390625" style="28" customWidth="1"/>
    <col min="3" max="3" width="9.140625" style="28" customWidth="1"/>
    <col min="4" max="4" width="1.57421875" style="28" customWidth="1"/>
    <col min="5" max="5" width="11.140625" style="28" customWidth="1"/>
    <col min="6" max="6" width="10.8515625" style="28" customWidth="1"/>
    <col min="7" max="7" width="0.9921875" style="28" customWidth="1"/>
    <col min="8" max="8" width="10.8515625" style="28" customWidth="1"/>
    <col min="9" max="9" width="0.9921875" style="28" customWidth="1"/>
    <col min="10" max="10" width="10.28125" style="28" customWidth="1"/>
    <col min="11" max="11" width="0.9921875" style="28" customWidth="1"/>
    <col min="12" max="12" width="10.28125" style="28" customWidth="1"/>
    <col min="13" max="13" width="0.9921875" style="28" customWidth="1"/>
    <col min="14" max="14" width="10.140625" style="28" customWidth="1"/>
    <col min="15" max="15" width="0.9921875" style="28" customWidth="1"/>
    <col min="16" max="16" width="10.28125" style="28" customWidth="1"/>
    <col min="17" max="17" width="0.9921875" style="28" customWidth="1"/>
    <col min="18" max="18" width="9.00390625" style="28" bestFit="1" customWidth="1"/>
    <col min="19" max="19" width="0.9921875" style="28" customWidth="1"/>
    <col min="20" max="20" width="9.00390625" style="28" bestFit="1" customWidth="1"/>
    <col min="21" max="21" width="0.9921875" style="28" customWidth="1"/>
    <col min="22" max="22" width="9.00390625" style="28" bestFit="1" customWidth="1"/>
    <col min="23" max="23" width="0.9921875" style="28" customWidth="1"/>
    <col min="24" max="24" width="9.00390625" style="28" bestFit="1" customWidth="1"/>
    <col min="25" max="25" width="0.9921875" style="28" customWidth="1"/>
    <col min="26" max="26" width="9.00390625" style="28" bestFit="1" customWidth="1"/>
    <col min="27" max="27" width="0.9921875" style="28" customWidth="1"/>
    <col min="28" max="28" width="9.00390625" style="28" bestFit="1" customWidth="1"/>
    <col min="29" max="16384" width="9.140625" style="28" customWidth="1"/>
  </cols>
  <sheetData>
    <row r="1" ht="95.25" customHeight="1"/>
    <row r="3" spans="5:28" ht="12.75" hidden="1">
      <c r="E3" s="34"/>
      <c r="F3" s="45" t="e">
        <f>+#REF!</f>
        <v>#REF!</v>
      </c>
      <c r="G3" s="31"/>
      <c r="H3" s="45" t="e">
        <f>+#REF!</f>
        <v>#REF!</v>
      </c>
      <c r="I3" s="31"/>
      <c r="J3" s="45" t="e">
        <f>+#REF!</f>
        <v>#REF!</v>
      </c>
      <c r="K3" s="31"/>
      <c r="L3" s="45" t="e">
        <f>+#REF!</f>
        <v>#REF!</v>
      </c>
      <c r="M3" s="31"/>
      <c r="N3" s="45" t="e">
        <f>+#REF!</f>
        <v>#REF!</v>
      </c>
      <c r="O3" s="31"/>
      <c r="P3" s="45" t="e">
        <f>+#REF!</f>
        <v>#REF!</v>
      </c>
      <c r="Q3" s="31"/>
      <c r="R3" s="45" t="e">
        <f>+#REF!</f>
        <v>#REF!</v>
      </c>
      <c r="S3" s="31"/>
      <c r="T3" s="45" t="e">
        <f>+#REF!</f>
        <v>#REF!</v>
      </c>
      <c r="U3" s="31"/>
      <c r="V3" s="45" t="e">
        <f>+#REF!</f>
        <v>#REF!</v>
      </c>
      <c r="W3" s="31"/>
      <c r="X3" s="45" t="e">
        <f>+#REF!</f>
        <v>#REF!</v>
      </c>
      <c r="Y3" s="31"/>
      <c r="Z3" s="45" t="e">
        <f>+#REF!</f>
        <v>#REF!</v>
      </c>
      <c r="AA3" s="31"/>
      <c r="AB3" s="45" t="e">
        <f>+#REF!</f>
        <v>#REF!</v>
      </c>
    </row>
    <row r="4" spans="6:28" ht="12.75">
      <c r="F4" s="31"/>
      <c r="G4" s="31"/>
      <c r="H4" s="31"/>
      <c r="I4" s="31"/>
      <c r="J4" s="31"/>
      <c r="K4" s="31"/>
      <c r="L4" s="31"/>
      <c r="M4" s="31"/>
      <c r="N4" s="31"/>
      <c r="O4" s="31"/>
      <c r="P4" s="31"/>
      <c r="Q4" s="31"/>
      <c r="R4" s="31"/>
      <c r="S4" s="31"/>
      <c r="T4" s="31"/>
      <c r="U4" s="31"/>
      <c r="V4" s="31"/>
      <c r="W4" s="31"/>
      <c r="X4" s="31"/>
      <c r="Y4" s="31"/>
      <c r="Z4" s="31"/>
      <c r="AA4" s="31"/>
      <c r="AB4" s="31"/>
    </row>
    <row r="5" spans="6:28" ht="12.75">
      <c r="F5" s="31"/>
      <c r="G5" s="31"/>
      <c r="H5" s="31"/>
      <c r="I5" s="31"/>
      <c r="J5" s="31"/>
      <c r="K5" s="31"/>
      <c r="L5" s="31"/>
      <c r="M5" s="31"/>
      <c r="N5" s="31"/>
      <c r="O5" s="31"/>
      <c r="P5" s="31"/>
      <c r="Q5" s="31"/>
      <c r="R5" s="31"/>
      <c r="S5" s="31"/>
      <c r="T5" s="31"/>
      <c r="U5" s="31"/>
      <c r="V5" s="31"/>
      <c r="W5" s="31"/>
      <c r="X5" s="31"/>
      <c r="Y5" s="31"/>
      <c r="Z5" s="31"/>
      <c r="AA5" s="31"/>
      <c r="AB5" s="31"/>
    </row>
    <row r="6" spans="2:28" ht="12.75">
      <c r="B6" s="38"/>
      <c r="F6" s="31"/>
      <c r="G6" s="31"/>
      <c r="H6" s="31"/>
      <c r="I6" s="31"/>
      <c r="J6" s="31"/>
      <c r="K6" s="31"/>
      <c r="L6" s="31"/>
      <c r="M6" s="31"/>
      <c r="N6" s="31"/>
      <c r="O6" s="31"/>
      <c r="P6" s="31"/>
      <c r="Q6" s="31"/>
      <c r="R6" s="31"/>
      <c r="S6" s="31"/>
      <c r="T6" s="31"/>
      <c r="U6" s="31"/>
      <c r="V6" s="31"/>
      <c r="W6" s="31"/>
      <c r="X6" s="31"/>
      <c r="Y6" s="31"/>
      <c r="Z6" s="31"/>
      <c r="AA6" s="31"/>
      <c r="AB6" s="31"/>
    </row>
    <row r="7" spans="6:28" ht="12.75">
      <c r="F7" s="31"/>
      <c r="G7" s="31"/>
      <c r="H7" s="31"/>
      <c r="I7" s="31"/>
      <c r="J7" s="31"/>
      <c r="K7" s="31"/>
      <c r="L7" s="31"/>
      <c r="M7" s="31"/>
      <c r="N7" s="31"/>
      <c r="O7" s="31"/>
      <c r="P7" s="31"/>
      <c r="Q7" s="31"/>
      <c r="R7" s="31"/>
      <c r="S7" s="31"/>
      <c r="T7" s="31"/>
      <c r="U7" s="31"/>
      <c r="V7" s="31"/>
      <c r="W7" s="31"/>
      <c r="X7" s="31"/>
      <c r="Y7" s="31"/>
      <c r="Z7" s="31"/>
      <c r="AA7" s="31"/>
      <c r="AB7" s="31"/>
    </row>
    <row r="8" spans="6:28" ht="64.5" customHeight="1">
      <c r="F8" s="31"/>
      <c r="G8" s="31"/>
      <c r="H8" s="31"/>
      <c r="I8" s="31"/>
      <c r="J8" s="31"/>
      <c r="K8" s="31"/>
      <c r="L8" s="31"/>
      <c r="M8" s="31"/>
      <c r="N8" s="31"/>
      <c r="O8" s="31"/>
      <c r="P8" s="31"/>
      <c r="Q8" s="31"/>
      <c r="R8" s="31"/>
      <c r="S8" s="31"/>
      <c r="T8" s="31"/>
      <c r="U8" s="31"/>
      <c r="V8" s="31"/>
      <c r="W8" s="31"/>
      <c r="X8" s="31"/>
      <c r="Y8" s="31"/>
      <c r="Z8" s="31"/>
      <c r="AA8" s="31"/>
      <c r="AB8" s="31"/>
    </row>
    <row r="9" spans="6:28" ht="12.75">
      <c r="F9" s="31"/>
      <c r="G9" s="31"/>
      <c r="H9" s="31"/>
      <c r="I9" s="31"/>
      <c r="J9" s="31"/>
      <c r="K9" s="31"/>
      <c r="L9" s="31"/>
      <c r="M9" s="31"/>
      <c r="N9" s="31"/>
      <c r="O9" s="31"/>
      <c r="P9" s="31"/>
      <c r="Q9" s="31"/>
      <c r="R9" s="31"/>
      <c r="S9" s="31"/>
      <c r="T9" s="31"/>
      <c r="U9" s="31"/>
      <c r="V9" s="31"/>
      <c r="W9" s="31"/>
      <c r="X9" s="31"/>
      <c r="Y9" s="31"/>
      <c r="Z9" s="31"/>
      <c r="AA9" s="31"/>
      <c r="AB9" s="31"/>
    </row>
    <row r="10" spans="6:28" ht="25.5" customHeight="1">
      <c r="F10" s="31"/>
      <c r="G10" s="31"/>
      <c r="H10" s="31"/>
      <c r="I10" s="31"/>
      <c r="J10" s="31"/>
      <c r="K10" s="31"/>
      <c r="L10" s="31"/>
      <c r="M10" s="31"/>
      <c r="N10" s="31"/>
      <c r="O10" s="31"/>
      <c r="P10" s="31"/>
      <c r="Q10" s="31"/>
      <c r="R10" s="31"/>
      <c r="S10" s="31"/>
      <c r="T10" s="31"/>
      <c r="U10" s="31"/>
      <c r="V10" s="31"/>
      <c r="W10" s="31"/>
      <c r="X10" s="31"/>
      <c r="Y10" s="31"/>
      <c r="Z10" s="31"/>
      <c r="AA10" s="31"/>
      <c r="AB10" s="31"/>
    </row>
    <row r="11" spans="2:28" ht="12.75">
      <c r="B11" s="32"/>
      <c r="C11" s="32"/>
      <c r="D11" s="32"/>
      <c r="E11" s="32" t="s">
        <v>88</v>
      </c>
      <c r="F11" s="33">
        <f>Startjaar</f>
        <v>2015</v>
      </c>
      <c r="G11" s="33"/>
      <c r="H11" s="33">
        <f>F11+1</f>
        <v>2016</v>
      </c>
      <c r="I11" s="33"/>
      <c r="J11" s="33">
        <f>H11+1</f>
        <v>2017</v>
      </c>
      <c r="K11" s="33"/>
      <c r="L11" s="33">
        <f>J11+1</f>
        <v>2018</v>
      </c>
      <c r="M11" s="33"/>
      <c r="N11" s="33">
        <f>L11+1</f>
        <v>2019</v>
      </c>
      <c r="O11" s="33"/>
      <c r="P11" s="33">
        <f>N11+1</f>
        <v>2020</v>
      </c>
      <c r="Q11" s="33"/>
      <c r="R11" s="33">
        <f>P11+1</f>
        <v>2021</v>
      </c>
      <c r="S11" s="33"/>
      <c r="T11" s="33">
        <f>R11+1</f>
        <v>2022</v>
      </c>
      <c r="U11" s="33"/>
      <c r="V11" s="33">
        <f>T11+1</f>
        <v>2023</v>
      </c>
      <c r="W11" s="33"/>
      <c r="X11" s="33">
        <f>V11+1</f>
        <v>2024</v>
      </c>
      <c r="Y11" s="33"/>
      <c r="Z11" s="33">
        <f>X11+1</f>
        <v>2025</v>
      </c>
      <c r="AA11" s="33"/>
      <c r="AB11" s="33">
        <f>Z11+1</f>
        <v>2026</v>
      </c>
    </row>
    <row r="12" spans="2:28" ht="12.75" hidden="1">
      <c r="B12" s="39" t="s">
        <v>35</v>
      </c>
      <c r="F12" s="39" t="e">
        <f>+#REF!-#REF!</f>
        <v>#REF!</v>
      </c>
      <c r="G12" s="39"/>
      <c r="H12" s="39" t="e">
        <f>+#REF!-#REF!</f>
        <v>#REF!</v>
      </c>
      <c r="I12" s="39"/>
      <c r="J12" s="39" t="e">
        <f>+#REF!-#REF!</f>
        <v>#REF!</v>
      </c>
      <c r="K12" s="39"/>
      <c r="L12" s="39" t="e">
        <f>+#REF!-#REF!</f>
        <v>#REF!</v>
      </c>
      <c r="M12" s="39"/>
      <c r="N12" s="39" t="e">
        <f>+#REF!-#REF!</f>
        <v>#REF!</v>
      </c>
      <c r="O12" s="39"/>
      <c r="P12" s="39" t="e">
        <f>+#REF!-#REF!</f>
        <v>#REF!</v>
      </c>
      <c r="Q12" s="39"/>
      <c r="R12" s="39" t="e">
        <f>+#REF!-#REF!</f>
        <v>#REF!</v>
      </c>
      <c r="S12" s="39"/>
      <c r="T12" s="39" t="e">
        <f>+#REF!-#REF!</f>
        <v>#REF!</v>
      </c>
      <c r="U12" s="39"/>
      <c r="V12" s="39" t="e">
        <f>+#REF!-#REF!</f>
        <v>#REF!</v>
      </c>
      <c r="W12" s="39"/>
      <c r="X12" s="39" t="e">
        <f>+#REF!-#REF!</f>
        <v>#REF!</v>
      </c>
      <c r="Y12" s="39"/>
      <c r="Z12" s="39" t="e">
        <f>+#REF!-#REF!</f>
        <v>#REF!</v>
      </c>
      <c r="AA12" s="39"/>
      <c r="AB12" s="39" t="e">
        <f>+#REF!-#REF!</f>
        <v>#REF!</v>
      </c>
    </row>
    <row r="13" spans="2:28" ht="12.75" hidden="1">
      <c r="B13" s="39" t="s">
        <v>28</v>
      </c>
      <c r="F13" s="39">
        <f>Mijn_PLB!C4</f>
        <v>2015</v>
      </c>
      <c r="G13" s="39"/>
      <c r="H13" s="39">
        <f>Mijn_PLB!D4</f>
        <v>2016</v>
      </c>
      <c r="I13" s="39"/>
      <c r="J13" s="39">
        <f>Mijn_PLB!E4</f>
        <v>2017</v>
      </c>
      <c r="K13" s="39"/>
      <c r="L13" s="39">
        <f>Mijn_PLB!F4</f>
        <v>2018</v>
      </c>
      <c r="M13" s="39"/>
      <c r="N13" s="39">
        <f>Mijn_PLB!G4</f>
        <v>2019</v>
      </c>
      <c r="O13" s="39"/>
      <c r="P13" s="39">
        <f>Mijn_PLB!H4</f>
        <v>2020</v>
      </c>
      <c r="Q13" s="39"/>
      <c r="R13" s="39">
        <f>Mijn_PLB!I4</f>
        <v>2021</v>
      </c>
      <c r="S13" s="39"/>
      <c r="T13" s="39">
        <f>Mijn_PLB!J4</f>
        <v>2022</v>
      </c>
      <c r="U13" s="39"/>
      <c r="V13" s="39">
        <f>Mijn_PLB!K4</f>
        <v>2023</v>
      </c>
      <c r="W13" s="39"/>
      <c r="X13" s="39">
        <f>Mijn_PLB!L4</f>
        <v>2024</v>
      </c>
      <c r="Y13" s="39"/>
      <c r="Z13" s="39">
        <f>Mijn_PLB!M4</f>
        <v>2025</v>
      </c>
      <c r="AA13" s="39"/>
      <c r="AB13" s="39">
        <f>Mijn_PLB!N4</f>
        <v>2026</v>
      </c>
    </row>
    <row r="14" spans="2:28" ht="12.75" hidden="1">
      <c r="B14" s="39" t="s">
        <v>29</v>
      </c>
      <c r="F14" s="40" t="e">
        <f>Uurloon</f>
        <v>#DIV/0!</v>
      </c>
      <c r="G14" s="40"/>
      <c r="H14" s="41" t="e">
        <f>IF(Mijn_PLB!D4-YEAR(geb_datum)&gt;64,F14,(1+VLOOKUP(Mijn_PLB!D4-YEAR(geb_datum),carriere!$A$1:$D$51,3,FALSE))*F14)</f>
        <v>#DIV/0!</v>
      </c>
      <c r="I14" s="41"/>
      <c r="J14" s="41" t="e">
        <f>IF(Mijn_PLB!E4-YEAR(geb_datum)&gt;64,H14,(1+VLOOKUP(Mijn_PLB!E4-YEAR(geb_datum),carriere!$A$1:$D$51,3,FALSE))*H14)</f>
        <v>#DIV/0!</v>
      </c>
      <c r="K14" s="41"/>
      <c r="L14" s="41" t="e">
        <f>IF(Mijn_PLB!F4-YEAR(geb_datum)&gt;64,J14,(1+VLOOKUP(Mijn_PLB!F4-YEAR(geb_datum),carriere!$A$1:$D$51,3,FALSE))*J14)</f>
        <v>#DIV/0!</v>
      </c>
      <c r="M14" s="41"/>
      <c r="N14" s="41" t="e">
        <f>IF(Mijn_PLB!G4-YEAR(geb_datum)&gt;64,L14,(1+VLOOKUP(Mijn_PLB!G4-YEAR(geb_datum),carriere!$A$1:$D$51,3,FALSE))*L14)</f>
        <v>#DIV/0!</v>
      </c>
      <c r="O14" s="41"/>
      <c r="P14" s="41" t="e">
        <f>IF(Mijn_PLB!H4-YEAR(geb_datum)&gt;64,N14,(1+VLOOKUP(Mijn_PLB!H4-YEAR(geb_datum),carriere!$A$1:$D$51,3,FALSE))*N14)</f>
        <v>#DIV/0!</v>
      </c>
      <c r="Q14" s="41"/>
      <c r="R14" s="41" t="e">
        <f>IF(Mijn_PLB!I4-YEAR(geb_datum)&gt;64,P14,(1+VLOOKUP(Mijn_PLB!I4-YEAR(geb_datum),carriere!$A$1:$D$51,3,FALSE))*P14)</f>
        <v>#DIV/0!</v>
      </c>
      <c r="S14" s="41"/>
      <c r="T14" s="41" t="e">
        <f>IF(Mijn_PLB!J4-YEAR(geb_datum)&gt;64,R14,(1+VLOOKUP(Mijn_PLB!J4-YEAR(geb_datum),carriere!$A$1:$D$51,3,FALSE))*R14)</f>
        <v>#DIV/0!</v>
      </c>
      <c r="U14" s="41"/>
      <c r="V14" s="41" t="e">
        <f>IF(Mijn_PLB!K4-YEAR(geb_datum)&gt;64,T14,(1+VLOOKUP(Mijn_PLB!K4-YEAR(geb_datum),carriere!$A$1:$D$51,3,FALSE))*T14)</f>
        <v>#DIV/0!</v>
      </c>
      <c r="W14" s="41"/>
      <c r="X14" s="41" t="e">
        <f>IF(Mijn_PLB!L4-YEAR(geb_datum)&gt;64,V14,(1+VLOOKUP(Mijn_PLB!L4-YEAR(geb_datum),carriere!$A$1:$D$51,3,FALSE))*V14)</f>
        <v>#DIV/0!</v>
      </c>
      <c r="Y14" s="41"/>
      <c r="Z14" s="41" t="e">
        <f>IF(Mijn_PLB!M4-YEAR(geb_datum)&gt;64,X14,(1+VLOOKUP(Mijn_PLB!M4-YEAR(geb_datum),carriere!$A$1:$D$51,3,FALSE))*X14)</f>
        <v>#DIV/0!</v>
      </c>
      <c r="AA14" s="41"/>
      <c r="AB14" s="41" t="e">
        <f>IF(Mijn_PLB!N4-YEAR(geb_datum)&gt;64,Z14,(1+VLOOKUP(Mijn_PLB!N4-YEAR(geb_datum),carriere!$A$1:$D$51,3,FALSE))*Z14)</f>
        <v>#DIV/0!</v>
      </c>
    </row>
    <row r="15" spans="2:28" ht="12.75" hidden="1">
      <c r="B15" s="39"/>
      <c r="F15" s="40"/>
      <c r="G15" s="40"/>
      <c r="H15" s="41"/>
      <c r="I15" s="41"/>
      <c r="J15" s="41"/>
      <c r="K15" s="41"/>
      <c r="L15" s="41"/>
      <c r="M15" s="41"/>
      <c r="N15" s="41"/>
      <c r="O15" s="41"/>
      <c r="P15" s="41"/>
      <c r="Q15" s="41"/>
      <c r="R15" s="41"/>
      <c r="S15" s="41"/>
      <c r="T15" s="41"/>
      <c r="U15" s="41"/>
      <c r="V15" s="41"/>
      <c r="W15" s="41"/>
      <c r="X15" s="41"/>
      <c r="Y15" s="41"/>
      <c r="Z15" s="41"/>
      <c r="AA15" s="41"/>
      <c r="AB15" s="41"/>
    </row>
    <row r="16" spans="2:30" ht="12.75">
      <c r="B16" s="49" t="s">
        <v>62</v>
      </c>
      <c r="F16" s="60">
        <f>Mijn_opname!F23</f>
        <v>0</v>
      </c>
      <c r="G16" s="60">
        <f>Mijn_opname!G23</f>
        <v>0</v>
      </c>
      <c r="H16" s="60">
        <f>Mijn_opname!H23</f>
        <v>0</v>
      </c>
      <c r="I16" s="60">
        <f>Mijn_opname!I23</f>
        <v>0</v>
      </c>
      <c r="J16" s="60">
        <f>Mijn_opname!J23</f>
        <v>0</v>
      </c>
      <c r="K16" s="60">
        <f>Mijn_opname!K23</f>
        <v>0</v>
      </c>
      <c r="L16" s="60">
        <f>Mijn_opname!L23</f>
        <v>0</v>
      </c>
      <c r="M16" s="60">
        <f>Mijn_opname!M23</f>
        <v>0</v>
      </c>
      <c r="N16" s="60">
        <f>Mijn_opname!N23</f>
        <v>0</v>
      </c>
      <c r="O16" s="60">
        <f>Mijn_opname!O23</f>
        <v>0</v>
      </c>
      <c r="P16" s="60">
        <f>Mijn_opname!P23</f>
        <v>0</v>
      </c>
      <c r="Q16" s="60">
        <f>Mijn_opname!Q23</f>
        <v>0</v>
      </c>
      <c r="R16" s="60">
        <f>Mijn_opname!R23</f>
        <v>0</v>
      </c>
      <c r="S16" s="60">
        <f>Mijn_opname!S23</f>
        <v>0</v>
      </c>
      <c r="T16" s="60">
        <f>Mijn_opname!T23</f>
        <v>0</v>
      </c>
      <c r="U16" s="60">
        <f>Mijn_opname!U23</f>
        <v>0</v>
      </c>
      <c r="V16" s="60">
        <f>Mijn_opname!V23</f>
        <v>0</v>
      </c>
      <c r="W16" s="60">
        <f>Mijn_opname!W23</f>
        <v>0</v>
      </c>
      <c r="X16" s="60">
        <f>Mijn_opname!X23</f>
        <v>0</v>
      </c>
      <c r="Y16" s="60">
        <f>Mijn_opname!Y23</f>
        <v>0</v>
      </c>
      <c r="Z16" s="60">
        <f>Mijn_opname!Z23</f>
        <v>0</v>
      </c>
      <c r="AA16" s="60">
        <f>Mijn_opname!AA23</f>
        <v>0</v>
      </c>
      <c r="AB16" s="60">
        <f>Mijn_opname!AB23</f>
        <v>0</v>
      </c>
      <c r="AD16" s="63"/>
    </row>
    <row r="17" spans="2:28" ht="12.75">
      <c r="B17" s="49" t="s">
        <v>63</v>
      </c>
      <c r="C17" s="49"/>
      <c r="D17" s="49"/>
      <c r="E17" s="49"/>
      <c r="F17" s="58" t="e">
        <f>F16*F14</f>
        <v>#DIV/0!</v>
      </c>
      <c r="G17" s="58"/>
      <c r="H17" s="58" t="e">
        <f>H16*H14</f>
        <v>#DIV/0!</v>
      </c>
      <c r="I17" s="58"/>
      <c r="J17" s="58" t="e">
        <f>J16*J14</f>
        <v>#DIV/0!</v>
      </c>
      <c r="K17" s="58"/>
      <c r="L17" s="58" t="e">
        <f>L16*L14</f>
        <v>#DIV/0!</v>
      </c>
      <c r="M17" s="58"/>
      <c r="N17" s="58" t="e">
        <f>N16*N14</f>
        <v>#DIV/0!</v>
      </c>
      <c r="O17" s="58"/>
      <c r="P17" s="58" t="e">
        <f>P16*P14</f>
        <v>#DIV/0!</v>
      </c>
      <c r="Q17" s="58"/>
      <c r="R17" s="58" t="e">
        <f>R16*R14</f>
        <v>#DIV/0!</v>
      </c>
      <c r="S17" s="58"/>
      <c r="T17" s="58" t="e">
        <f>T16*T14</f>
        <v>#DIV/0!</v>
      </c>
      <c r="U17" s="58"/>
      <c r="V17" s="58" t="e">
        <f>V16*V14</f>
        <v>#DIV/0!</v>
      </c>
      <c r="W17" s="58"/>
      <c r="X17" s="58" t="e">
        <f>X16*X14</f>
        <v>#DIV/0!</v>
      </c>
      <c r="Y17" s="58"/>
      <c r="Z17" s="58" t="e">
        <f>Z16*Z14</f>
        <v>#DIV/0!</v>
      </c>
      <c r="AA17" s="58"/>
      <c r="AB17" s="58" t="e">
        <f>AB16*AB14</f>
        <v>#DIV/0!</v>
      </c>
    </row>
    <row r="19" ht="12.75">
      <c r="B19" s="49" t="s">
        <v>95</v>
      </c>
    </row>
    <row r="20" ht="12.75">
      <c r="B20" s="49" t="s">
        <v>89</v>
      </c>
    </row>
    <row r="22" spans="6:7" ht="12.75">
      <c r="F22" s="37"/>
      <c r="G22" s="37"/>
    </row>
    <row r="23" spans="8:9" ht="12.75">
      <c r="H23" s="42"/>
      <c r="I23" s="42"/>
    </row>
    <row r="24" spans="8:9" ht="12.75">
      <c r="H24" s="42"/>
      <c r="I24" s="42"/>
    </row>
    <row r="26" ht="15">
      <c r="C26" s="55"/>
    </row>
  </sheetData>
  <sheetProtection password="DEAC" sheet="1" objects="1" scenarios="1"/>
  <printOptions/>
  <pageMargins left="0.7" right="0.7" top="0.75" bottom="0.75" header="0.3" footer="0.3"/>
  <pageSetup orientation="portrait" r:id="rId2"/>
  <drawing r:id="rId1"/>
</worksheet>
</file>

<file path=xl/worksheets/sheet6.xml><?xml version="1.0" encoding="utf-8"?>
<worksheet xmlns="http://schemas.openxmlformats.org/spreadsheetml/2006/main" xmlns:r="http://schemas.openxmlformats.org/officeDocument/2006/relationships">
  <dimension ref="B10:B10"/>
  <sheetViews>
    <sheetView showGridLines="0" showRowColHeaders="0" zoomScalePageLayoutView="0" workbookViewId="0" topLeftCell="A1">
      <selection activeCell="C63" sqref="C63"/>
    </sheetView>
  </sheetViews>
  <sheetFormatPr defaultColWidth="9.140625" defaultRowHeight="15"/>
  <sheetData>
    <row r="10" ht="31.5">
      <c r="B10" s="27" t="s">
        <v>101</v>
      </c>
    </row>
  </sheetData>
  <sheetProtection password="DEAC" sheet="1" objects="1" scenarios="1"/>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1:B11"/>
  <sheetViews>
    <sheetView showGridLines="0" showRowColHeaders="0" zoomScalePageLayoutView="0" workbookViewId="0" topLeftCell="A1">
      <selection activeCell="M42" sqref="M42"/>
    </sheetView>
  </sheetViews>
  <sheetFormatPr defaultColWidth="9.140625" defaultRowHeight="15"/>
  <sheetData>
    <row r="11" ht="31.5">
      <c r="B11" s="27" t="s">
        <v>53</v>
      </c>
    </row>
  </sheetData>
  <sheetProtection password="DEAC" sheet="1" objects="1" scenarios="1"/>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showGridLines="0" showRowColHeaders="0" zoomScalePageLayoutView="0" workbookViewId="0" topLeftCell="A1">
      <selection activeCell="H3" sqref="H3"/>
    </sheetView>
  </sheetViews>
  <sheetFormatPr defaultColWidth="9.140625" defaultRowHeight="15"/>
  <sheetData/>
  <sheetProtection password="DEAC" sheet="1" objects="1" scenarios="1"/>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2:P85"/>
  <sheetViews>
    <sheetView zoomScalePageLayoutView="0" workbookViewId="0" topLeftCell="A70">
      <selection activeCell="F46" sqref="F46"/>
    </sheetView>
  </sheetViews>
  <sheetFormatPr defaultColWidth="9.140625" defaultRowHeight="15"/>
  <cols>
    <col min="2" max="2" width="24.57421875" style="0" customWidth="1"/>
    <col min="3" max="3" width="10.421875" style="0" bestFit="1" customWidth="1"/>
    <col min="4" max="4" width="12.7109375" style="0" customWidth="1"/>
    <col min="6" max="6" width="10.421875" style="0" bestFit="1" customWidth="1"/>
    <col min="8" max="8" width="10.421875" style="0" bestFit="1" customWidth="1"/>
    <col min="13" max="13" width="10.421875" style="0" bestFit="1" customWidth="1"/>
  </cols>
  <sheetData>
    <row r="2" spans="2:14" ht="15">
      <c r="B2" t="s">
        <v>6</v>
      </c>
      <c r="D2">
        <f ca="1">YEAR(NOW())</f>
        <v>2015</v>
      </c>
      <c r="K2" s="21" t="s">
        <v>32</v>
      </c>
      <c r="L2" s="22"/>
      <c r="M2" s="22"/>
      <c r="N2" s="22"/>
    </row>
    <row r="3" spans="2:5" ht="15">
      <c r="B3" t="s">
        <v>24</v>
      </c>
      <c r="D3">
        <v>36</v>
      </c>
      <c r="E3" t="s">
        <v>3</v>
      </c>
    </row>
    <row r="4" spans="2:13" ht="15">
      <c r="B4" t="s">
        <v>26</v>
      </c>
      <c r="D4">
        <v>156</v>
      </c>
      <c r="E4" t="s">
        <v>3</v>
      </c>
      <c r="K4" s="2">
        <v>25934</v>
      </c>
      <c r="M4" s="5">
        <f>IF(DAY(K4)&lt;16,13-MONTH(K4),(DAY(DATE(YEAR(K4),MONTH(K4)+1,0))-(DAY(K4)-1))/DAY(DATE(YEAR(K4),MONTH(K4)+1,0))+(12-MONTH(K4)))</f>
        <v>12</v>
      </c>
    </row>
    <row r="5" spans="2:13" ht="15">
      <c r="B5" t="s">
        <v>23</v>
      </c>
      <c r="D5" s="4">
        <f>+Mijn_gegevens!D10/rekenblad!D3</f>
        <v>0</v>
      </c>
      <c r="K5" s="2">
        <v>41671</v>
      </c>
      <c r="M5" s="5">
        <f aca="true" t="shared" si="0" ref="M5:M11">IF(DAY(K5)&lt;16,13-MONTH(K5),(DAY(DATE(YEAR(K5),MONTH(K5)+1,0))-(DAY(K5)-1))/DAY(DATE(YEAR(K5),MONTH(K5)+1,0))+(12-MONTH(K5)))</f>
        <v>11</v>
      </c>
    </row>
    <row r="6" spans="2:13" ht="15">
      <c r="B6" t="s">
        <v>25</v>
      </c>
      <c r="D6" s="18" t="e">
        <f>+salaris/(D4*dvb)</f>
        <v>#DIV/0!</v>
      </c>
      <c r="K6" s="2">
        <v>41944</v>
      </c>
      <c r="M6" s="5">
        <f t="shared" si="0"/>
        <v>2</v>
      </c>
    </row>
    <row r="7" spans="2:13" ht="15">
      <c r="B7" t="s">
        <v>0</v>
      </c>
      <c r="D7">
        <v>144</v>
      </c>
      <c r="E7" t="s">
        <v>3</v>
      </c>
      <c r="K7" s="2">
        <v>41945</v>
      </c>
      <c r="M7" s="5">
        <f t="shared" si="0"/>
        <v>2</v>
      </c>
    </row>
    <row r="8" spans="2:13" ht="15">
      <c r="B8" t="s">
        <v>4</v>
      </c>
      <c r="D8">
        <v>184</v>
      </c>
      <c r="E8" t="s">
        <v>3</v>
      </c>
      <c r="K8" s="2">
        <v>41957</v>
      </c>
      <c r="M8" s="5">
        <f t="shared" si="0"/>
        <v>2</v>
      </c>
    </row>
    <row r="9" spans="2:16" ht="15">
      <c r="B9" t="s">
        <v>5</v>
      </c>
      <c r="D9">
        <v>57</v>
      </c>
      <c r="E9" t="s">
        <v>3</v>
      </c>
      <c r="K9" s="2">
        <v>41958</v>
      </c>
      <c r="M9" s="5">
        <f t="shared" si="0"/>
        <v>2</v>
      </c>
      <c r="P9" s="19"/>
    </row>
    <row r="10" spans="2:13" ht="15">
      <c r="B10" t="s">
        <v>1</v>
      </c>
      <c r="D10" s="2">
        <f>Mijn_gegevens!D8</f>
        <v>0</v>
      </c>
      <c r="K10" s="2">
        <v>41959</v>
      </c>
      <c r="M10" s="5">
        <f t="shared" si="0"/>
        <v>1.5</v>
      </c>
    </row>
    <row r="11" spans="2:13" ht="15">
      <c r="B11" t="s">
        <v>33</v>
      </c>
      <c r="D11" s="5">
        <f ca="1">IF(YEAR(DID)=YEAR(NOW()),IF(DAY(DID)&lt;16,13-MONTH(DID),(DAY(DATE(YEAR(DID),MONTH(DID)+1,0))-(DAY(DID)-1))/DAY(DATE(YEAR(DID),MONTH(DID)+1,0))+(12-MONTH(DID)))/12,1)</f>
        <v>1</v>
      </c>
      <c r="K11" s="20">
        <v>41973</v>
      </c>
      <c r="M11" s="5">
        <f t="shared" si="0"/>
        <v>1.0333333333333334</v>
      </c>
    </row>
    <row r="12" spans="2:13" ht="15">
      <c r="B12" t="s">
        <v>37</v>
      </c>
      <c r="D12" s="5">
        <v>36</v>
      </c>
      <c r="E12" t="s">
        <v>38</v>
      </c>
      <c r="K12" s="20"/>
      <c r="M12" s="5"/>
    </row>
    <row r="13" spans="2:13" ht="15">
      <c r="B13" t="s">
        <v>26</v>
      </c>
      <c r="D13" s="5">
        <v>156</v>
      </c>
      <c r="E13" t="s">
        <v>3</v>
      </c>
      <c r="K13" s="20"/>
      <c r="M13" s="5"/>
    </row>
    <row r="14" spans="2:13" ht="15">
      <c r="B14" t="s">
        <v>39</v>
      </c>
      <c r="D14" s="5">
        <v>1878</v>
      </c>
      <c r="E14" t="s">
        <v>3</v>
      </c>
      <c r="K14" s="20"/>
      <c r="M14" s="5"/>
    </row>
    <row r="17" spans="2:6" ht="15">
      <c r="B17" s="1" t="s">
        <v>9</v>
      </c>
      <c r="F17" s="3"/>
    </row>
    <row r="19" spans="2:4" ht="15">
      <c r="B19" t="s">
        <v>10</v>
      </c>
      <c r="C19">
        <v>200</v>
      </c>
      <c r="D19" t="s">
        <v>3</v>
      </c>
    </row>
    <row r="20" spans="2:3" ht="15">
      <c r="B20" t="s">
        <v>11</v>
      </c>
      <c r="C20" s="2">
        <v>40178</v>
      </c>
    </row>
    <row r="21" ht="15">
      <c r="C21" s="2"/>
    </row>
    <row r="23" ht="15">
      <c r="B23" s="1" t="s">
        <v>8</v>
      </c>
    </row>
    <row r="25" spans="2:7" ht="15">
      <c r="B25">
        <v>60</v>
      </c>
      <c r="C25">
        <v>202</v>
      </c>
      <c r="D25" t="s">
        <v>7</v>
      </c>
      <c r="G25">
        <f>2009-B25</f>
        <v>1949</v>
      </c>
    </row>
    <row r="26" spans="2:7" ht="15">
      <c r="B26">
        <v>59</v>
      </c>
      <c r="C26">
        <v>187</v>
      </c>
      <c r="D26" t="s">
        <v>3</v>
      </c>
      <c r="G26">
        <f aca="true" t="shared" si="1" ref="G26:G35">2009-B26</f>
        <v>1950</v>
      </c>
    </row>
    <row r="27" spans="2:7" ht="15">
      <c r="B27">
        <v>58</v>
      </c>
      <c r="C27">
        <v>187</v>
      </c>
      <c r="D27" t="s">
        <v>3</v>
      </c>
      <c r="G27">
        <f t="shared" si="1"/>
        <v>1951</v>
      </c>
    </row>
    <row r="28" spans="2:7" ht="15">
      <c r="B28">
        <v>57</v>
      </c>
      <c r="C28">
        <v>187</v>
      </c>
      <c r="D28" t="s">
        <v>3</v>
      </c>
      <c r="G28">
        <f t="shared" si="1"/>
        <v>1952</v>
      </c>
    </row>
    <row r="29" spans="2:7" ht="15">
      <c r="B29">
        <v>56</v>
      </c>
      <c r="C29">
        <v>187</v>
      </c>
      <c r="D29" t="s">
        <v>3</v>
      </c>
      <c r="G29">
        <f t="shared" si="1"/>
        <v>1953</v>
      </c>
    </row>
    <row r="30" spans="2:7" ht="15">
      <c r="B30">
        <v>55</v>
      </c>
      <c r="C30">
        <v>187</v>
      </c>
      <c r="D30" t="s">
        <v>3</v>
      </c>
      <c r="G30">
        <f t="shared" si="1"/>
        <v>1954</v>
      </c>
    </row>
    <row r="31" spans="2:7" ht="15">
      <c r="B31">
        <v>54</v>
      </c>
      <c r="C31">
        <v>172</v>
      </c>
      <c r="D31" t="s">
        <v>3</v>
      </c>
      <c r="G31">
        <f t="shared" si="1"/>
        <v>1955</v>
      </c>
    </row>
    <row r="32" spans="2:7" ht="15">
      <c r="B32">
        <v>53</v>
      </c>
      <c r="C32">
        <v>157</v>
      </c>
      <c r="D32" t="s">
        <v>3</v>
      </c>
      <c r="G32">
        <f t="shared" si="1"/>
        <v>1956</v>
      </c>
    </row>
    <row r="33" spans="2:7" ht="15">
      <c r="B33">
        <v>52</v>
      </c>
      <c r="C33">
        <v>142</v>
      </c>
      <c r="D33" t="s">
        <v>3</v>
      </c>
      <c r="G33">
        <f t="shared" si="1"/>
        <v>1957</v>
      </c>
    </row>
    <row r="34" spans="2:7" ht="15">
      <c r="B34">
        <v>51</v>
      </c>
      <c r="C34">
        <v>122</v>
      </c>
      <c r="D34" t="s">
        <v>3</v>
      </c>
      <c r="G34">
        <f t="shared" si="1"/>
        <v>1958</v>
      </c>
    </row>
    <row r="35" spans="2:7" ht="15">
      <c r="B35">
        <v>50</v>
      </c>
      <c r="C35">
        <v>102</v>
      </c>
      <c r="D35" t="s">
        <v>3</v>
      </c>
      <c r="G35">
        <f t="shared" si="1"/>
        <v>1959</v>
      </c>
    </row>
    <row r="38" ht="15">
      <c r="B38" s="1" t="s">
        <v>12</v>
      </c>
    </row>
    <row r="39" ht="15">
      <c r="B39" s="1"/>
    </row>
    <row r="40" spans="2:4" ht="15">
      <c r="B40">
        <v>63</v>
      </c>
      <c r="C40">
        <v>180</v>
      </c>
      <c r="D40" t="s">
        <v>3</v>
      </c>
    </row>
    <row r="41" spans="2:4" ht="15">
      <c r="B41">
        <v>62</v>
      </c>
      <c r="C41">
        <v>180</v>
      </c>
      <c r="D41" t="s">
        <v>3</v>
      </c>
    </row>
    <row r="42" spans="2:4" ht="15">
      <c r="B42">
        <v>61</v>
      </c>
      <c r="C42">
        <v>180</v>
      </c>
      <c r="D42" t="s">
        <v>3</v>
      </c>
    </row>
    <row r="43" spans="2:4" ht="15">
      <c r="B43">
        <v>60</v>
      </c>
      <c r="C43">
        <v>180</v>
      </c>
      <c r="D43" t="s">
        <v>3</v>
      </c>
    </row>
    <row r="44" spans="2:4" ht="15">
      <c r="B44">
        <v>59</v>
      </c>
      <c r="C44">
        <v>165</v>
      </c>
      <c r="D44" t="s">
        <v>3</v>
      </c>
    </row>
    <row r="45" spans="2:4" ht="15">
      <c r="B45">
        <v>58</v>
      </c>
      <c r="C45">
        <v>165</v>
      </c>
      <c r="D45" t="s">
        <v>3</v>
      </c>
    </row>
    <row r="46" spans="2:4" ht="15">
      <c r="B46">
        <v>57</v>
      </c>
      <c r="C46">
        <v>165</v>
      </c>
      <c r="D46" t="s">
        <v>3</v>
      </c>
    </row>
    <row r="47" spans="2:4" ht="15">
      <c r="B47">
        <v>56</v>
      </c>
      <c r="C47">
        <v>165</v>
      </c>
      <c r="D47" t="s">
        <v>3</v>
      </c>
    </row>
    <row r="48" spans="2:4" ht="15">
      <c r="B48">
        <v>55</v>
      </c>
      <c r="C48">
        <v>165</v>
      </c>
      <c r="D48" t="s">
        <v>3</v>
      </c>
    </row>
    <row r="51" spans="2:4" ht="15">
      <c r="B51" t="s">
        <v>13</v>
      </c>
      <c r="D51">
        <f>2009-YEAR(geb_datum)</f>
        <v>109</v>
      </c>
    </row>
    <row r="53" spans="2:4" ht="15">
      <c r="B53" t="s">
        <v>14</v>
      </c>
      <c r="D53">
        <f>IF(D51&lt;45,"nee",Voorwaarde_1_1_09)</f>
        <v>0</v>
      </c>
    </row>
    <row r="54" spans="2:4" ht="15">
      <c r="B54" t="s">
        <v>14</v>
      </c>
      <c r="D54">
        <f>IF(2008-YEAR(geb_datum)&lt;55,"nee",IF(D53="nee","nee",Voorwaarde_1_1_08))</f>
        <v>0</v>
      </c>
    </row>
    <row r="55" spans="2:4" ht="15">
      <c r="B55" t="s">
        <v>15</v>
      </c>
      <c r="D55" t="str">
        <f>IF(D56="nee","nee",IF(D53="nee","nee",Voorwaarde_10_jaar))</f>
        <v>nee</v>
      </c>
    </row>
    <row r="56" spans="2:4" ht="15">
      <c r="B56" t="s">
        <v>16</v>
      </c>
      <c r="D56" t="str">
        <f>+IF(AND(D51&gt;=45,D51&lt;50),"ja","nee")</f>
        <v>nee</v>
      </c>
    </row>
    <row r="60" ht="15">
      <c r="B60" s="1" t="s">
        <v>44</v>
      </c>
    </row>
    <row r="61" spans="2:3" ht="15">
      <c r="B61" t="s">
        <v>27</v>
      </c>
      <c r="C61" t="s">
        <v>45</v>
      </c>
    </row>
    <row r="62" spans="2:10" ht="15">
      <c r="B62">
        <f>Mijn_opname!$F$13</f>
        <v>2015</v>
      </c>
      <c r="C62" s="23">
        <f>Mijn_opname!$F$23</f>
        <v>0</v>
      </c>
      <c r="J62" s="23"/>
    </row>
    <row r="63" spans="2:10" ht="15">
      <c r="B63">
        <f>+B62+1</f>
        <v>2016</v>
      </c>
      <c r="C63" s="23">
        <f>Mijn_opname!$H$23</f>
        <v>0</v>
      </c>
      <c r="J63" s="23"/>
    </row>
    <row r="64" spans="2:10" ht="15">
      <c r="B64">
        <f aca="true" t="shared" si="2" ref="B64:B72">+B63+1</f>
        <v>2017</v>
      </c>
      <c r="C64" s="23">
        <f>Mijn_opname!$J$23</f>
        <v>0</v>
      </c>
      <c r="J64" s="23"/>
    </row>
    <row r="65" spans="2:10" ht="15">
      <c r="B65">
        <f t="shared" si="2"/>
        <v>2018</v>
      </c>
      <c r="C65" s="23">
        <f>Mijn_opname!$L$23</f>
        <v>0</v>
      </c>
      <c r="J65" s="23"/>
    </row>
    <row r="66" spans="2:10" ht="15">
      <c r="B66">
        <f t="shared" si="2"/>
        <v>2019</v>
      </c>
      <c r="C66" s="23">
        <f>Mijn_opname!$N$23</f>
        <v>0</v>
      </c>
      <c r="J66" s="23"/>
    </row>
    <row r="67" spans="2:10" ht="15">
      <c r="B67">
        <f t="shared" si="2"/>
        <v>2020</v>
      </c>
      <c r="C67" s="23">
        <f>Mijn_opname!$P$23</f>
        <v>0</v>
      </c>
      <c r="J67" s="23"/>
    </row>
    <row r="68" spans="2:10" ht="15">
      <c r="B68">
        <f t="shared" si="2"/>
        <v>2021</v>
      </c>
      <c r="C68" s="23">
        <f>Mijn_opname!$R$23</f>
        <v>0</v>
      </c>
      <c r="J68" s="23"/>
    </row>
    <row r="69" spans="2:10" ht="15">
      <c r="B69">
        <f t="shared" si="2"/>
        <v>2022</v>
      </c>
      <c r="C69" s="23">
        <f>Mijn_opname!$T$23</f>
        <v>0</v>
      </c>
      <c r="J69" s="23"/>
    </row>
    <row r="70" spans="2:10" ht="15">
      <c r="B70">
        <f t="shared" si="2"/>
        <v>2023</v>
      </c>
      <c r="C70" s="23">
        <f>Mijn_opname!$V$23</f>
        <v>0</v>
      </c>
      <c r="H70" s="2"/>
      <c r="J70" s="23"/>
    </row>
    <row r="71" spans="2:10" ht="15">
      <c r="B71">
        <f t="shared" si="2"/>
        <v>2024</v>
      </c>
      <c r="C71" s="23">
        <f>Mijn_opname!$X$23</f>
        <v>0</v>
      </c>
      <c r="H71" s="2"/>
      <c r="J71" s="23"/>
    </row>
    <row r="72" spans="2:10" ht="15">
      <c r="B72">
        <f t="shared" si="2"/>
        <v>2025</v>
      </c>
      <c r="C72" s="23">
        <f>Mijn_opname!$Z$23</f>
        <v>0</v>
      </c>
      <c r="H72" s="20"/>
      <c r="J72" s="23"/>
    </row>
    <row r="73" spans="2:10" ht="15">
      <c r="B73">
        <f>+B72+1</f>
        <v>2026</v>
      </c>
      <c r="C73" s="23">
        <f>Mijn_opname!$AB$23</f>
        <v>0</v>
      </c>
      <c r="J73" s="23"/>
    </row>
    <row r="74" spans="8:10" ht="15">
      <c r="H74" s="2"/>
      <c r="J74" s="23"/>
    </row>
    <row r="75" spans="8:10" ht="15">
      <c r="H75" s="2"/>
      <c r="J75" s="23"/>
    </row>
    <row r="76" spans="7:10" ht="15">
      <c r="G76" s="20"/>
      <c r="J76" s="23"/>
    </row>
    <row r="77" spans="4:10" ht="15">
      <c r="D77" t="s">
        <v>84</v>
      </c>
      <c r="E77" t="s">
        <v>83</v>
      </c>
      <c r="F77" t="s">
        <v>87</v>
      </c>
      <c r="G77" s="20"/>
      <c r="J77" s="23"/>
    </row>
    <row r="78" spans="2:10" ht="15">
      <c r="B78" t="s">
        <v>79</v>
      </c>
      <c r="D78">
        <f>IF(MONTH(DID)&gt;=MONTH(geb_datum),(13-MONTH(DID)),0)</f>
        <v>12</v>
      </c>
      <c r="E78">
        <f>Mijn_PLB!D12</f>
        <v>0</v>
      </c>
      <c r="F78">
        <f>D78*(E78/12)</f>
        <v>0</v>
      </c>
      <c r="J78" s="23"/>
    </row>
    <row r="79" ht="15">
      <c r="J79" s="23"/>
    </row>
    <row r="80" spans="2:10" ht="15">
      <c r="B80" t="s">
        <v>80</v>
      </c>
      <c r="J80" s="23"/>
    </row>
    <row r="81" spans="2:10" ht="15">
      <c r="B81" t="s">
        <v>81</v>
      </c>
      <c r="D81">
        <f>IF(MONTH(DID)&lt;MONTH(geb_datum),MONTH(geb_datum)-MONTH(DID),0)</f>
        <v>0</v>
      </c>
      <c r="E81">
        <f>D9</f>
        <v>57</v>
      </c>
      <c r="F81">
        <f>+D81*(E81/12)</f>
        <v>0</v>
      </c>
      <c r="J81" s="23"/>
    </row>
    <row r="82" spans="2:6" ht="15">
      <c r="B82" t="s">
        <v>82</v>
      </c>
      <c r="D82">
        <f>IF(MONTH(DID)&lt;MONTH(geb_datum),(13-MONTH(DID))-D81,0)</f>
        <v>0</v>
      </c>
      <c r="E82">
        <f>E78</f>
        <v>0</v>
      </c>
      <c r="F82">
        <f>+D82*(E82/12)</f>
        <v>0</v>
      </c>
    </row>
    <row r="83" spans="2:6" ht="15">
      <c r="B83" t="s">
        <v>85</v>
      </c>
      <c r="D83">
        <f>SUM(D78:D82)</f>
        <v>12</v>
      </c>
      <c r="F83">
        <f>SUM(F78:F82)</f>
        <v>0</v>
      </c>
    </row>
    <row r="85" spans="2:3" ht="15">
      <c r="B85" t="s">
        <v>86</v>
      </c>
      <c r="C85" s="78">
        <f>CEILING(F83*dvb,1)</f>
        <v>0</v>
      </c>
    </row>
  </sheetData>
  <sheetProtection password="DEAC"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PGGM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VEOf</dc:creator>
  <cp:keywords/>
  <dc:description/>
  <cp:lastModifiedBy>Joke Dekker</cp:lastModifiedBy>
  <dcterms:created xsi:type="dcterms:W3CDTF">2014-01-08T14:03:57Z</dcterms:created>
  <dcterms:modified xsi:type="dcterms:W3CDTF">2015-09-14T12:15:40Z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